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3250" windowHeight="11955"/>
  </bookViews>
  <sheets>
    <sheet name="Rekapitulace stavby" sheetId="1" r:id="rId1"/>
    <sheet name="a - Přípravné práce" sheetId="2" r:id="rId2"/>
    <sheet name="b - In-line dráha" sheetId="3" r:id="rId3"/>
    <sheet name="d - Terénní úpravy" sheetId="4" r:id="rId4"/>
  </sheets>
  <definedNames>
    <definedName name="_xlnm._FilterDatabase" localSheetId="1" hidden="1">'a - Přípravné práce'!$C$125:$K$230</definedName>
    <definedName name="_xlnm._FilterDatabase" localSheetId="2" hidden="1">'b - In-line dráha'!$C$124:$K$300</definedName>
    <definedName name="_xlnm._FilterDatabase" localSheetId="3" hidden="1">'d - Terénní úpravy'!$C$122:$K$168</definedName>
    <definedName name="_xlnm.Print_Titles" localSheetId="1">'a - Přípravné práce'!$125:$125</definedName>
    <definedName name="_xlnm.Print_Titles" localSheetId="2">'b - In-line dráha'!$124:$124</definedName>
    <definedName name="_xlnm.Print_Titles" localSheetId="3">'d - Terénní úpravy'!$122:$122</definedName>
    <definedName name="_xlnm.Print_Titles" localSheetId="0">'Rekapitulace stavby'!$92:$92</definedName>
    <definedName name="_xlnm.Print_Area" localSheetId="1">'a - Přípravné práce'!$C$4:$J$76,'a - Přípravné práce'!$C$82:$J$105,'a - Přípravné práce'!$C$111:$K$230</definedName>
    <definedName name="_xlnm.Print_Area" localSheetId="2">'b - In-line dráha'!$C$4:$J$76,'b - In-line dráha'!$C$82:$J$104,'b - In-line dráha'!$C$110:$K$300</definedName>
    <definedName name="_xlnm.Print_Area" localSheetId="3">'d - Terénní úpravy'!$C$4:$J$76,'d - Terénní úpravy'!$C$82:$J$102,'d - Terénní úpravy'!$C$108:$K$168</definedName>
    <definedName name="_xlnm.Print_Area" localSheetId="0">'Rekapitulace stavby'!$D$4:$AO$76,'Rekapitulace stavby'!$C$82:$AQ$99</definedName>
  </definedNames>
  <calcPr calcId="125725"/>
</workbook>
</file>

<file path=xl/calcChain.xml><?xml version="1.0" encoding="utf-8"?>
<calcChain xmlns="http://schemas.openxmlformats.org/spreadsheetml/2006/main">
  <c r="J39" i="4"/>
  <c r="J38"/>
  <c r="AY98" i="1" s="1"/>
  <c r="J37" i="4"/>
  <c r="AX98" i="1"/>
  <c r="BI168" i="4"/>
  <c r="BH168"/>
  <c r="BG168"/>
  <c r="BF168"/>
  <c r="T168"/>
  <c r="R168"/>
  <c r="P168"/>
  <c r="BK168"/>
  <c r="J168"/>
  <c r="BE168" s="1"/>
  <c r="BI167"/>
  <c r="BH167"/>
  <c r="BG167"/>
  <c r="BF167"/>
  <c r="T167"/>
  <c r="T166"/>
  <c r="R167"/>
  <c r="R166" s="1"/>
  <c r="P167"/>
  <c r="P166" s="1"/>
  <c r="BK167"/>
  <c r="J167"/>
  <c r="BE167" s="1"/>
  <c r="BI162"/>
  <c r="BH162"/>
  <c r="BG162"/>
  <c r="BF162"/>
  <c r="T162"/>
  <c r="R162"/>
  <c r="P162"/>
  <c r="BK162"/>
  <c r="J162"/>
  <c r="BE162" s="1"/>
  <c r="BI158"/>
  <c r="BH158"/>
  <c r="BG158"/>
  <c r="BF158"/>
  <c r="T158"/>
  <c r="R158"/>
  <c r="P158"/>
  <c r="BK158"/>
  <c r="J158"/>
  <c r="BE158" s="1"/>
  <c r="BI154"/>
  <c r="BH154"/>
  <c r="BG154"/>
  <c r="BF154"/>
  <c r="T154"/>
  <c r="R154"/>
  <c r="P154"/>
  <c r="BK154"/>
  <c r="J154"/>
  <c r="BE154" s="1"/>
  <c r="BI150"/>
  <c r="BH150"/>
  <c r="BG150"/>
  <c r="BF150"/>
  <c r="T150"/>
  <c r="R150"/>
  <c r="P150"/>
  <c r="BK150"/>
  <c r="J150"/>
  <c r="BE150" s="1"/>
  <c r="BI146"/>
  <c r="BH146"/>
  <c r="BG146"/>
  <c r="BF146"/>
  <c r="T146"/>
  <c r="T125" s="1"/>
  <c r="T124" s="1"/>
  <c r="T123" s="1"/>
  <c r="R146"/>
  <c r="P146"/>
  <c r="BK146"/>
  <c r="J146"/>
  <c r="BE146" s="1"/>
  <c r="BI142"/>
  <c r="BH142"/>
  <c r="BG142"/>
  <c r="BF142"/>
  <c r="T142"/>
  <c r="R142"/>
  <c r="P142"/>
  <c r="BK142"/>
  <c r="J142"/>
  <c r="BE142" s="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 s="1"/>
  <c r="BI130"/>
  <c r="BH130"/>
  <c r="BG130"/>
  <c r="BF130"/>
  <c r="T130"/>
  <c r="R130"/>
  <c r="P130"/>
  <c r="P125" s="1"/>
  <c r="BK130"/>
  <c r="J130"/>
  <c r="BE130"/>
  <c r="BI126"/>
  <c r="BH126"/>
  <c r="BG126"/>
  <c r="BF126"/>
  <c r="J36" s="1"/>
  <c r="AW98" i="1" s="1"/>
  <c r="T126" i="4"/>
  <c r="R126"/>
  <c r="R125" s="1"/>
  <c r="P126"/>
  <c r="BK126"/>
  <c r="BK125" s="1"/>
  <c r="J126"/>
  <c r="BE126" s="1"/>
  <c r="J120"/>
  <c r="J119"/>
  <c r="F117"/>
  <c r="E115"/>
  <c r="J94"/>
  <c r="J93"/>
  <c r="F91"/>
  <c r="E89"/>
  <c r="J20"/>
  <c r="E20"/>
  <c r="F94" s="1"/>
  <c r="J19"/>
  <c r="J17"/>
  <c r="E17"/>
  <c r="F93" s="1"/>
  <c r="J16"/>
  <c r="J14"/>
  <c r="J91" s="1"/>
  <c r="E7"/>
  <c r="E85" s="1"/>
  <c r="J39" i="3"/>
  <c r="J38"/>
  <c r="AY97" i="1" s="1"/>
  <c r="J37" i="3"/>
  <c r="AX97" i="1" s="1"/>
  <c r="BI300" i="3"/>
  <c r="BH300"/>
  <c r="BG300"/>
  <c r="BF300"/>
  <c r="T300"/>
  <c r="R300"/>
  <c r="P300"/>
  <c r="P298" s="1"/>
  <c r="BK300"/>
  <c r="J300"/>
  <c r="BE300" s="1"/>
  <c r="BI299"/>
  <c r="BH299"/>
  <c r="BG299"/>
  <c r="BF299"/>
  <c r="T299"/>
  <c r="R299"/>
  <c r="R298" s="1"/>
  <c r="P299"/>
  <c r="BK299"/>
  <c r="BK298" s="1"/>
  <c r="J298" s="1"/>
  <c r="J103" s="1"/>
  <c r="J299"/>
  <c r="BE299" s="1"/>
  <c r="BI294"/>
  <c r="BH294"/>
  <c r="BG294"/>
  <c r="BF294"/>
  <c r="T294"/>
  <c r="R294"/>
  <c r="P294"/>
  <c r="BK294"/>
  <c r="J294"/>
  <c r="BE294" s="1"/>
  <c r="BI290"/>
  <c r="BH290"/>
  <c r="BG290"/>
  <c r="BF290"/>
  <c r="T290"/>
  <c r="R290"/>
  <c r="P290"/>
  <c r="BK290"/>
  <c r="J290"/>
  <c r="BE290" s="1"/>
  <c r="BI286"/>
  <c r="BH286"/>
  <c r="BG286"/>
  <c r="BF286"/>
  <c r="T286"/>
  <c r="R286"/>
  <c r="P286"/>
  <c r="BK286"/>
  <c r="J286"/>
  <c r="BE286" s="1"/>
  <c r="BI282"/>
  <c r="BH282"/>
  <c r="BG282"/>
  <c r="BF282"/>
  <c r="T282"/>
  <c r="R282"/>
  <c r="P282"/>
  <c r="BK282"/>
  <c r="J282"/>
  <c r="BE282" s="1"/>
  <c r="BI278"/>
  <c r="BH278"/>
  <c r="BG278"/>
  <c r="BF278"/>
  <c r="T278"/>
  <c r="R278"/>
  <c r="P278"/>
  <c r="BK278"/>
  <c r="J278"/>
  <c r="BE278"/>
  <c r="BI274"/>
  <c r="BH274"/>
  <c r="BG274"/>
  <c r="BF274"/>
  <c r="T274"/>
  <c r="R274"/>
  <c r="P274"/>
  <c r="BK274"/>
  <c r="J274"/>
  <c r="BE274" s="1"/>
  <c r="BI270"/>
  <c r="BH270"/>
  <c r="BG270"/>
  <c r="BF270"/>
  <c r="T270"/>
  <c r="R270"/>
  <c r="R269"/>
  <c r="P270"/>
  <c r="BK270"/>
  <c r="J270"/>
  <c r="BE270" s="1"/>
  <c r="BI265"/>
  <c r="BH265"/>
  <c r="BG265"/>
  <c r="BF265"/>
  <c r="T265"/>
  <c r="R265"/>
  <c r="P265"/>
  <c r="BK265"/>
  <c r="J265"/>
  <c r="BE265" s="1"/>
  <c r="BI261"/>
  <c r="BH261"/>
  <c r="BG261"/>
  <c r="BF261"/>
  <c r="T261"/>
  <c r="R261"/>
  <c r="P261"/>
  <c r="BK261"/>
  <c r="J261"/>
  <c r="BE261" s="1"/>
  <c r="BI257"/>
  <c r="BH257"/>
  <c r="BG257"/>
  <c r="BF257"/>
  <c r="T257"/>
  <c r="R257"/>
  <c r="P257"/>
  <c r="BK257"/>
  <c r="J257"/>
  <c r="BE257" s="1"/>
  <c r="BI253"/>
  <c r="BH253"/>
  <c r="BG253"/>
  <c r="BF253"/>
  <c r="T253"/>
  <c r="R253"/>
  <c r="P253"/>
  <c r="BK253"/>
  <c r="J253"/>
  <c r="BE253" s="1"/>
  <c r="BI249"/>
  <c r="BH249"/>
  <c r="BG249"/>
  <c r="BF249"/>
  <c r="T249"/>
  <c r="R249"/>
  <c r="P249"/>
  <c r="BK249"/>
  <c r="J249"/>
  <c r="BE249" s="1"/>
  <c r="BI245"/>
  <c r="BH245"/>
  <c r="BG245"/>
  <c r="BF245"/>
  <c r="T245"/>
  <c r="R245"/>
  <c r="P245"/>
  <c r="BK245"/>
  <c r="J245"/>
  <c r="BE245" s="1"/>
  <c r="BI241"/>
  <c r="BH241"/>
  <c r="BG241"/>
  <c r="BF241"/>
  <c r="T241"/>
  <c r="R241"/>
  <c r="P241"/>
  <c r="BK241"/>
  <c r="J241"/>
  <c r="BE241" s="1"/>
  <c r="BI237"/>
  <c r="BH237"/>
  <c r="BG237"/>
  <c r="BF237"/>
  <c r="T237"/>
  <c r="R237"/>
  <c r="P237"/>
  <c r="BK237"/>
  <c r="J237"/>
  <c r="BE237" s="1"/>
  <c r="BI233"/>
  <c r="BH233"/>
  <c r="BG233"/>
  <c r="BF233"/>
  <c r="T233"/>
  <c r="R233"/>
  <c r="P233"/>
  <c r="BK233"/>
  <c r="J233"/>
  <c r="BE233" s="1"/>
  <c r="BI229"/>
  <c r="BH229"/>
  <c r="BG229"/>
  <c r="BF229"/>
  <c r="T229"/>
  <c r="R229"/>
  <c r="P229"/>
  <c r="P212" s="1"/>
  <c r="BK229"/>
  <c r="J229"/>
  <c r="BE229" s="1"/>
  <c r="BI225"/>
  <c r="BH225"/>
  <c r="BG225"/>
  <c r="BF225"/>
  <c r="T225"/>
  <c r="R225"/>
  <c r="P225"/>
  <c r="BK225"/>
  <c r="J225"/>
  <c r="BE225" s="1"/>
  <c r="BI221"/>
  <c r="BH221"/>
  <c r="BG221"/>
  <c r="BF221"/>
  <c r="T221"/>
  <c r="R221"/>
  <c r="P221"/>
  <c r="BK221"/>
  <c r="J221"/>
  <c r="BE221" s="1"/>
  <c r="BI217"/>
  <c r="BH217"/>
  <c r="BG217"/>
  <c r="BF217"/>
  <c r="T217"/>
  <c r="R217"/>
  <c r="P217"/>
  <c r="BK217"/>
  <c r="J217"/>
  <c r="BE217" s="1"/>
  <c r="BI213"/>
  <c r="BH213"/>
  <c r="BG213"/>
  <c r="BF213"/>
  <c r="T213"/>
  <c r="R213"/>
  <c r="P213"/>
  <c r="BK213"/>
  <c r="J213"/>
  <c r="BE213" s="1"/>
  <c r="BI208"/>
  <c r="BH208"/>
  <c r="BG208"/>
  <c r="BF208"/>
  <c r="T208"/>
  <c r="R208"/>
  <c r="P208"/>
  <c r="BK208"/>
  <c r="J208"/>
  <c r="BE208" s="1"/>
  <c r="BI204"/>
  <c r="BH204"/>
  <c r="BG204"/>
  <c r="BF204"/>
  <c r="T204"/>
  <c r="R204"/>
  <c r="P204"/>
  <c r="BK204"/>
  <c r="J204"/>
  <c r="BE204" s="1"/>
  <c r="BI200"/>
  <c r="BH200"/>
  <c r="BG200"/>
  <c r="BF200"/>
  <c r="T200"/>
  <c r="R200"/>
  <c r="P200"/>
  <c r="BK200"/>
  <c r="J200"/>
  <c r="BE200" s="1"/>
  <c r="BI196"/>
  <c r="BH196"/>
  <c r="BG196"/>
  <c r="BF196"/>
  <c r="T196"/>
  <c r="R196"/>
  <c r="P196"/>
  <c r="BK196"/>
  <c r="J196"/>
  <c r="BE196" s="1"/>
  <c r="BI192"/>
  <c r="BH192"/>
  <c r="BG192"/>
  <c r="BF192"/>
  <c r="T192"/>
  <c r="R192"/>
  <c r="P192"/>
  <c r="BK192"/>
  <c r="J192"/>
  <c r="BE192" s="1"/>
  <c r="BI188"/>
  <c r="BH188"/>
  <c r="BG188"/>
  <c r="BF188"/>
  <c r="T188"/>
  <c r="R188"/>
  <c r="P188"/>
  <c r="BK188"/>
  <c r="J188"/>
  <c r="BE188" s="1"/>
  <c r="BI184"/>
  <c r="BH184"/>
  <c r="BG184"/>
  <c r="BF184"/>
  <c r="T184"/>
  <c r="R184"/>
  <c r="P184"/>
  <c r="BK184"/>
  <c r="J184"/>
  <c r="BE184" s="1"/>
  <c r="BI180"/>
  <c r="BH180"/>
  <c r="BG180"/>
  <c r="BF180"/>
  <c r="T180"/>
  <c r="R180"/>
  <c r="P180"/>
  <c r="BK180"/>
  <c r="J180"/>
  <c r="BE180" s="1"/>
  <c r="BI176"/>
  <c r="BH176"/>
  <c r="BG176"/>
  <c r="BF176"/>
  <c r="T176"/>
  <c r="R176"/>
  <c r="P176"/>
  <c r="BK176"/>
  <c r="J176"/>
  <c r="BE176" s="1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 s="1"/>
  <c r="BI164"/>
  <c r="BH164"/>
  <c r="BG164"/>
  <c r="BF164"/>
  <c r="T164"/>
  <c r="R164"/>
  <c r="P164"/>
  <c r="BK164"/>
  <c r="J164"/>
  <c r="BE164" s="1"/>
  <c r="BI160"/>
  <c r="BH160"/>
  <c r="BG160"/>
  <c r="BF160"/>
  <c r="T160"/>
  <c r="R160"/>
  <c r="P160"/>
  <c r="BK160"/>
  <c r="J160"/>
  <c r="BE160" s="1"/>
  <c r="BI156"/>
  <c r="BH156"/>
  <c r="BG156"/>
  <c r="BF156"/>
  <c r="T156"/>
  <c r="R156"/>
  <c r="P156"/>
  <c r="BK156"/>
  <c r="J156"/>
  <c r="BE156" s="1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 s="1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 s="1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 s="1"/>
  <c r="BI128"/>
  <c r="BH128"/>
  <c r="BG128"/>
  <c r="F37" s="1"/>
  <c r="BB97" i="1" s="1"/>
  <c r="BF128" i="3"/>
  <c r="T128"/>
  <c r="T127" s="1"/>
  <c r="R128"/>
  <c r="R127" s="1"/>
  <c r="P128"/>
  <c r="P127" s="1"/>
  <c r="BK128"/>
  <c r="J128"/>
  <c r="BE128" s="1"/>
  <c r="J122"/>
  <c r="J121"/>
  <c r="F119"/>
  <c r="E117"/>
  <c r="J94"/>
  <c r="J93"/>
  <c r="F91"/>
  <c r="E89"/>
  <c r="J20"/>
  <c r="E20"/>
  <c r="F94" s="1"/>
  <c r="J19"/>
  <c r="J17"/>
  <c r="E17"/>
  <c r="F121" s="1"/>
  <c r="J16"/>
  <c r="J14"/>
  <c r="J119" s="1"/>
  <c r="E7"/>
  <c r="E85" s="1"/>
  <c r="J39" i="2"/>
  <c r="J38"/>
  <c r="AY96" i="1" s="1"/>
  <c r="J37" i="2"/>
  <c r="AX96" i="1" s="1"/>
  <c r="BI230" i="2"/>
  <c r="BH230"/>
  <c r="BG230"/>
  <c r="BF230"/>
  <c r="T230"/>
  <c r="R230"/>
  <c r="P230"/>
  <c r="BK230"/>
  <c r="J230"/>
  <c r="BE230" s="1"/>
  <c r="BI229"/>
  <c r="BH229"/>
  <c r="BG229"/>
  <c r="BF229"/>
  <c r="T229"/>
  <c r="T228" s="1"/>
  <c r="R229"/>
  <c r="P229"/>
  <c r="P228" s="1"/>
  <c r="BK229"/>
  <c r="J229"/>
  <c r="BE229" s="1"/>
  <c r="BI224"/>
  <c r="BH224"/>
  <c r="BG224"/>
  <c r="BF224"/>
  <c r="T224"/>
  <c r="R224"/>
  <c r="P224"/>
  <c r="BK224"/>
  <c r="J224"/>
  <c r="BE224" s="1"/>
  <c r="BI220"/>
  <c r="BH220"/>
  <c r="BG220"/>
  <c r="BF220"/>
  <c r="T220"/>
  <c r="R220"/>
  <c r="P220"/>
  <c r="BK220"/>
  <c r="J220"/>
  <c r="BE220" s="1"/>
  <c r="BI216"/>
  <c r="BH216"/>
  <c r="BG216"/>
  <c r="BF216"/>
  <c r="T216"/>
  <c r="R216"/>
  <c r="P216"/>
  <c r="BK216"/>
  <c r="J216"/>
  <c r="BE216" s="1"/>
  <c r="BI212"/>
  <c r="BH212"/>
  <c r="BG212"/>
  <c r="BF212"/>
  <c r="T212"/>
  <c r="R212"/>
  <c r="P212"/>
  <c r="BK212"/>
  <c r="J212"/>
  <c r="BE212" s="1"/>
  <c r="BI208"/>
  <c r="BH208"/>
  <c r="BG208"/>
  <c r="BF208"/>
  <c r="T208"/>
  <c r="R208"/>
  <c r="P208"/>
  <c r="BK208"/>
  <c r="J208"/>
  <c r="BE208" s="1"/>
  <c r="BI204"/>
  <c r="BH204"/>
  <c r="BG204"/>
  <c r="BF204"/>
  <c r="T204"/>
  <c r="R204"/>
  <c r="P204"/>
  <c r="BK204"/>
  <c r="J204"/>
  <c r="BE204" s="1"/>
  <c r="BI200"/>
  <c r="BH200"/>
  <c r="BG200"/>
  <c r="BF200"/>
  <c r="T200"/>
  <c r="R200"/>
  <c r="P200"/>
  <c r="BK200"/>
  <c r="J200"/>
  <c r="BE200" s="1"/>
  <c r="BI196"/>
  <c r="BH196"/>
  <c r="BG196"/>
  <c r="BF196"/>
  <c r="T196"/>
  <c r="R196"/>
  <c r="P196"/>
  <c r="BK196"/>
  <c r="J196"/>
  <c r="BE196" s="1"/>
  <c r="BI192"/>
  <c r="BH192"/>
  <c r="BG192"/>
  <c r="BF192"/>
  <c r="T192"/>
  <c r="R192"/>
  <c r="P192"/>
  <c r="BK192"/>
  <c r="J192"/>
  <c r="BE192" s="1"/>
  <c r="BI187"/>
  <c r="BH187"/>
  <c r="BG187"/>
  <c r="BF187"/>
  <c r="T187"/>
  <c r="R187"/>
  <c r="P187"/>
  <c r="BK187"/>
  <c r="J187"/>
  <c r="BE187" s="1"/>
  <c r="BI183"/>
  <c r="BH183"/>
  <c r="BG183"/>
  <c r="BF183"/>
  <c r="T183"/>
  <c r="R183"/>
  <c r="P183"/>
  <c r="BK183"/>
  <c r="J183"/>
  <c r="BE183" s="1"/>
  <c r="BI179"/>
  <c r="BH179"/>
  <c r="BG179"/>
  <c r="BF179"/>
  <c r="T179"/>
  <c r="R179"/>
  <c r="P179"/>
  <c r="BK179"/>
  <c r="J179"/>
  <c r="BE179" s="1"/>
  <c r="BI174"/>
  <c r="BH174"/>
  <c r="BG174"/>
  <c r="BF174"/>
  <c r="T174"/>
  <c r="T173" s="1"/>
  <c r="R174"/>
  <c r="R173" s="1"/>
  <c r="P174"/>
  <c r="P173" s="1"/>
  <c r="BK174"/>
  <c r="BK173" s="1"/>
  <c r="J173" s="1"/>
  <c r="J101" s="1"/>
  <c r="J174"/>
  <c r="BE174" s="1"/>
  <c r="BI169"/>
  <c r="BH169"/>
  <c r="BG169"/>
  <c r="BF169"/>
  <c r="T169"/>
  <c r="R169"/>
  <c r="P169"/>
  <c r="BK169"/>
  <c r="J169"/>
  <c r="BE169" s="1"/>
  <c r="BI165"/>
  <c r="BH165"/>
  <c r="BG165"/>
  <c r="BF165"/>
  <c r="T165"/>
  <c r="R165"/>
  <c r="P165"/>
  <c r="BK165"/>
  <c r="J165"/>
  <c r="BE165" s="1"/>
  <c r="BI161"/>
  <c r="BH161"/>
  <c r="BG161"/>
  <c r="BF161"/>
  <c r="T161"/>
  <c r="R161"/>
  <c r="P161"/>
  <c r="BK161"/>
  <c r="J161"/>
  <c r="BE161" s="1"/>
  <c r="BI157"/>
  <c r="BH157"/>
  <c r="BG157"/>
  <c r="BF157"/>
  <c r="T157"/>
  <c r="R157"/>
  <c r="P157"/>
  <c r="BK157"/>
  <c r="J157"/>
  <c r="BE157" s="1"/>
  <c r="BI153"/>
  <c r="BH153"/>
  <c r="BG153"/>
  <c r="BF153"/>
  <c r="T153"/>
  <c r="R153"/>
  <c r="P153"/>
  <c r="BK153"/>
  <c r="J153"/>
  <c r="BE153" s="1"/>
  <c r="BI149"/>
  <c r="BH149"/>
  <c r="BG149"/>
  <c r="BF149"/>
  <c r="T149"/>
  <c r="R149"/>
  <c r="P149"/>
  <c r="BK149"/>
  <c r="J149"/>
  <c r="BE149" s="1"/>
  <c r="BI145"/>
  <c r="BH145"/>
  <c r="BG145"/>
  <c r="BF145"/>
  <c r="T145"/>
  <c r="R145"/>
  <c r="P145"/>
  <c r="BK145"/>
  <c r="J145"/>
  <c r="BE145" s="1"/>
  <c r="BI141"/>
  <c r="BH141"/>
  <c r="BG141"/>
  <c r="BF141"/>
  <c r="T141"/>
  <c r="R141"/>
  <c r="P141"/>
  <c r="BK141"/>
  <c r="J141"/>
  <c r="BE141" s="1"/>
  <c r="BI137"/>
  <c r="BH137"/>
  <c r="BG137"/>
  <c r="BF137"/>
  <c r="T137"/>
  <c r="R137"/>
  <c r="P137"/>
  <c r="BK137"/>
  <c r="J137"/>
  <c r="BE137" s="1"/>
  <c r="BI133"/>
  <c r="BH133"/>
  <c r="BG133"/>
  <c r="BF133"/>
  <c r="T133"/>
  <c r="R133"/>
  <c r="P133"/>
  <c r="BK133"/>
  <c r="J133"/>
  <c r="BE133" s="1"/>
  <c r="BI129"/>
  <c r="BH129"/>
  <c r="BG129"/>
  <c r="BF129"/>
  <c r="T129"/>
  <c r="R129"/>
  <c r="P129"/>
  <c r="BK129"/>
  <c r="J129"/>
  <c r="BE129" s="1"/>
  <c r="J123"/>
  <c r="J122"/>
  <c r="F120"/>
  <c r="E118"/>
  <c r="J94"/>
  <c r="J93"/>
  <c r="F91"/>
  <c r="E89"/>
  <c r="J20"/>
  <c r="E20"/>
  <c r="F123" s="1"/>
  <c r="J19"/>
  <c r="J17"/>
  <c r="E17"/>
  <c r="F93" s="1"/>
  <c r="J16"/>
  <c r="J14"/>
  <c r="J91" s="1"/>
  <c r="E7"/>
  <c r="E114" s="1"/>
  <c r="AS95" i="1"/>
  <c r="AS94"/>
  <c r="L90"/>
  <c r="AM90"/>
  <c r="AM89"/>
  <c r="L89"/>
  <c r="AM87"/>
  <c r="L87"/>
  <c r="L85"/>
  <c r="L84"/>
  <c r="F39" i="3" l="1"/>
  <c r="BD97" i="1" s="1"/>
  <c r="F39" i="4"/>
  <c r="BD98" i="1" s="1"/>
  <c r="F37" i="4"/>
  <c r="BB98" i="1" s="1"/>
  <c r="P126" i="3"/>
  <c r="P125" s="1"/>
  <c r="AU97" i="1" s="1"/>
  <c r="P124" i="4"/>
  <c r="P123" s="1"/>
  <c r="AU98" i="1" s="1"/>
  <c r="P191" i="2"/>
  <c r="F36" i="3"/>
  <c r="BA97" i="1" s="1"/>
  <c r="T269" i="3"/>
  <c r="P269"/>
  <c r="BK269"/>
  <c r="J269" s="1"/>
  <c r="J102" s="1"/>
  <c r="F36" i="4"/>
  <c r="BA98" i="1" s="1"/>
  <c r="F38" i="4"/>
  <c r="BC98" i="1" s="1"/>
  <c r="T298" i="3"/>
  <c r="T212"/>
  <c r="BK166" i="4"/>
  <c r="J166" s="1"/>
  <c r="J101" s="1"/>
  <c r="T126" i="3"/>
  <c r="T125" s="1"/>
  <c r="BK127"/>
  <c r="BK212"/>
  <c r="J212" s="1"/>
  <c r="J101" s="1"/>
  <c r="R212"/>
  <c r="F38"/>
  <c r="BC97" i="1" s="1"/>
  <c r="P128" i="2"/>
  <c r="R228"/>
  <c r="BK128"/>
  <c r="J128" s="1"/>
  <c r="J100" s="1"/>
  <c r="F36"/>
  <c r="BA96" i="1" s="1"/>
  <c r="T178" i="2"/>
  <c r="R178"/>
  <c r="R191"/>
  <c r="BK178"/>
  <c r="J178" s="1"/>
  <c r="J102" s="1"/>
  <c r="T191"/>
  <c r="J36"/>
  <c r="AW96" i="1" s="1"/>
  <c r="T128" i="2"/>
  <c r="BK191"/>
  <c r="J191" s="1"/>
  <c r="J103" s="1"/>
  <c r="BK228"/>
  <c r="J228" s="1"/>
  <c r="J104" s="1"/>
  <c r="J120"/>
  <c r="F122"/>
  <c r="F94"/>
  <c r="F38"/>
  <c r="BC96" i="1" s="1"/>
  <c r="R128" i="2"/>
  <c r="F37"/>
  <c r="BB96" i="1" s="1"/>
  <c r="BB95" s="1"/>
  <c r="F39" i="2"/>
  <c r="BD96" i="1" s="1"/>
  <c r="P178" i="2"/>
  <c r="P127" s="1"/>
  <c r="P126" s="1"/>
  <c r="AU96" i="1" s="1"/>
  <c r="J91" i="3"/>
  <c r="F93"/>
  <c r="E85" i="2"/>
  <c r="F35" i="3"/>
  <c r="AZ97" i="1" s="1"/>
  <c r="J35" i="3"/>
  <c r="AV97" i="1" s="1"/>
  <c r="R126" i="3"/>
  <c r="R125" s="1"/>
  <c r="R124" i="4"/>
  <c r="R123" s="1"/>
  <c r="J35"/>
  <c r="AV98" i="1" s="1"/>
  <c r="AT98" s="1"/>
  <c r="J125" i="4"/>
  <c r="J100" s="1"/>
  <c r="F35"/>
  <c r="AZ98" i="1" s="1"/>
  <c r="J35" i="2"/>
  <c r="AV96" i="1" s="1"/>
  <c r="F35" i="2"/>
  <c r="AZ96" i="1" s="1"/>
  <c r="J36" i="3"/>
  <c r="AW97" i="1" s="1"/>
  <c r="E111" i="4"/>
  <c r="F120"/>
  <c r="E113" i="3"/>
  <c r="F122"/>
  <c r="J117" i="4"/>
  <c r="F119"/>
  <c r="BD95" i="1" l="1"/>
  <c r="BD94" s="1"/>
  <c r="W33" s="1"/>
  <c r="BK124" i="4"/>
  <c r="BA95" i="1"/>
  <c r="AW95" s="1"/>
  <c r="AU95"/>
  <c r="AU94" s="1"/>
  <c r="BK126" i="3"/>
  <c r="BK125" s="1"/>
  <c r="J125" s="1"/>
  <c r="J127"/>
  <c r="J100" s="1"/>
  <c r="AT96" i="1"/>
  <c r="BC95"/>
  <c r="BC94" s="1"/>
  <c r="AY94" s="1"/>
  <c r="AZ95"/>
  <c r="AV95" s="1"/>
  <c r="R127" i="2"/>
  <c r="R126" s="1"/>
  <c r="BK127"/>
  <c r="J127" s="1"/>
  <c r="J99" s="1"/>
  <c r="T127"/>
  <c r="T126" s="1"/>
  <c r="AT97" i="1"/>
  <c r="BK123" i="4"/>
  <c r="J123" s="1"/>
  <c r="J124"/>
  <c r="J99" s="1"/>
  <c r="AX95" i="1"/>
  <c r="BB94"/>
  <c r="BA94" l="1"/>
  <c r="W30" s="1"/>
  <c r="AT95"/>
  <c r="J126" i="3"/>
  <c r="J99" s="1"/>
  <c r="AY95" i="1"/>
  <c r="W32"/>
  <c r="AZ94"/>
  <c r="AV94" s="1"/>
  <c r="BK126" i="2"/>
  <c r="J126" s="1"/>
  <c r="J98" s="1"/>
  <c r="J32" i="3"/>
  <c r="J98"/>
  <c r="W31" i="1"/>
  <c r="AX94"/>
  <c r="J98" i="4"/>
  <c r="J32"/>
  <c r="AW94" i="1" l="1"/>
  <c r="AK30" s="1"/>
  <c r="W29"/>
  <c r="J32" i="2"/>
  <c r="J41" s="1"/>
  <c r="J41" i="3"/>
  <c r="AG97" i="1"/>
  <c r="AN97" s="1"/>
  <c r="J41" i="4"/>
  <c r="AG98" i="1"/>
  <c r="AN98" s="1"/>
  <c r="AK29"/>
  <c r="AT94" l="1"/>
  <c r="AG96"/>
  <c r="AN96" s="1"/>
  <c r="AG95" l="1"/>
  <c r="AN95" s="1"/>
  <c r="AG94" l="1"/>
  <c r="AN94" s="1"/>
  <c r="AK26" l="1"/>
  <c r="AK35" s="1"/>
</calcChain>
</file>

<file path=xl/sharedStrings.xml><?xml version="1.0" encoding="utf-8"?>
<sst xmlns="http://schemas.openxmlformats.org/spreadsheetml/2006/main" count="3961" uniqueCount="494">
  <si>
    <t>Export Komplet</t>
  </si>
  <si>
    <t/>
  </si>
  <si>
    <t>2.0</t>
  </si>
  <si>
    <t>ZAMOK</t>
  </si>
  <si>
    <t>False</t>
  </si>
  <si>
    <t>{965f44d4-531f-4479-8acf-d38419b8a9a0}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</si>
  <si>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</si>
  <si>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</si>
  <si>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</si>
  <si>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</si>
  <si>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</si>
  <si>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</si>
  <si>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</si>
  <si>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190/1920</t>
  </si>
  <si>
    <t>Stavba:</t>
  </si>
  <si>
    <t>KSO:</t>
  </si>
  <si>
    <t>CC-CZ:</t>
  </si>
  <si>
    <t>Místo:</t>
  </si>
  <si>
    <t>Holice</t>
  </si>
  <si>
    <t>Datum:</t>
  </si>
  <si>
    <t>10. 6. 2019</t>
  </si>
  <si>
    <t>Zadavatel:</t>
  </si>
  <si>
    <t>IČ:</t>
  </si>
  <si>
    <t xml:space="preserve"> </t>
  </si>
  <si>
    <t>DIČ:</t>
  </si>
  <si>
    <t>Zhotovitel: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</si>
  <si>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</si>
  <si>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</si>
  <si>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</si>
  <si>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</si>
  <si>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</si>
  <si>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</si>
  <si>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</si>
  <si>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</si>
  <si>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</si>
  <si>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</si>
  <si>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</si>
  <si>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</si>
  <si>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</si>
  <si>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</si>
  <si>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</si>
  <si>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</si>
  <si>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</si>
  <si>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</si>
  <si>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</si>
  <si>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</si>
  <si>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</si>
  <si>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</si>
  <si>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</si>
  <si>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</si>
  <si>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</si>
  <si>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</si>
  <si>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</si>
  <si>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</si>
  <si>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</si>
  <si>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</si>
  <si>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</si>
  <si>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</si>
  <si>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</si>
  <si>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</si>
  <si>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</si>
  <si>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</si>
  <si>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</si>
  <si>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</si>
  <si>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</si>
  <si>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</si>
  <si>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</si>
  <si>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</si>
  <si>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</si>
  <si>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</si>
  <si>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</si>
  <si>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</si>
  <si>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</si>
  <si>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</si>
  <si>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</si>
  <si>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</si>
  <si>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</si>
  <si>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</si>
  <si>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{8ec52b5b-6a38-44dc-bb70-08e027a797f7}</t>
  </si>
  <si>
    <t>2</t>
  </si>
  <si>
    <t>/</t>
  </si>
  <si>
    <t>a</t>
  </si>
  <si>
    <t>Přípravné práce</t>
  </si>
  <si>
    <t>Soupis</t>
  </si>
  <si>
    <t>{c12787c0-8b05-4c5b-a3cf-a9b7c259ada0}</t>
  </si>
  <si>
    <t>b</t>
  </si>
  <si>
    <t>{4449cbdc-e77a-4d96-b37d-6cb81de1f5c3}</t>
  </si>
  <si>
    <t>d</t>
  </si>
  <si>
    <t>Terénní úpravy</t>
  </si>
  <si>
    <t>{0402c6ea-faaa-407b-a8da-3854f57e674a}</t>
  </si>
  <si>
    <t>KRYCÍ LIST SOUPISU PRACÍ</t>
  </si>
  <si>
    <t>Objekt:</t>
  </si>
  <si>
    <t>Soupis:</t>
  </si>
  <si>
    <t>a - Přípravné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</si>
  <si>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</si>
  <si>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</si>
  <si>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</si>
  <si>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</si>
  <si>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</si>
  <si>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</si>
  <si>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</si>
  <si>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</si>
  <si>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</si>
  <si>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</si>
  <si>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</si>
  <si>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</si>
  <si>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</si>
  <si>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</si>
  <si>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</si>
  <si>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</si>
  <si>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</si>
  <si>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</si>
  <si>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</si>
  <si>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</si>
  <si>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</si>
  <si>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</si>
  <si>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</si>
  <si>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</si>
  <si>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</si>
  <si>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</si>
  <si>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</si>
  <si>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</si>
  <si>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</si>
  <si>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</si>
  <si>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</si>
  <si>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</si>
  <si>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</si>
  <si>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</si>
  <si>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2121328402</t>
  </si>
  <si>
    <t>VV</t>
  </si>
  <si>
    <t>předláždění v místě napojení na manipulační plochu z I.Etapy, viz. příloha D.2.1.</t>
  </si>
  <si>
    <t>(2*0,5)+(4*0,5)</t>
  </si>
  <si>
    <t>Součet</t>
  </si>
  <si>
    <t>113107322</t>
  </si>
  <si>
    <t>Odstranění podkladu z kameniva drceného tl 200 mm strojně pl do 50 m2</t>
  </si>
  <si>
    <t>-1400922805</t>
  </si>
  <si>
    <t>vybourání štěrkové plochy, viz. příloha D.2.1.</t>
  </si>
  <si>
    <t>20</t>
  </si>
  <si>
    <t>3</t>
  </si>
  <si>
    <t>113154113</t>
  </si>
  <si>
    <t>Frézování živičného krytu tl 50 mm pruh š 0,5 m pl do 500 m2 bez překážek v trase</t>
  </si>
  <si>
    <t>1769630476</t>
  </si>
  <si>
    <t>napjení na in-line dráhu z I. Etapy, viz. příloha D.2.1.</t>
  </si>
  <si>
    <t>3*0,5</t>
  </si>
  <si>
    <t>113204111</t>
  </si>
  <si>
    <t>Vytrhání obrub záhonových</t>
  </si>
  <si>
    <t>m</t>
  </si>
  <si>
    <t>-616174764</t>
  </si>
  <si>
    <t>napojení na manipulační plochu a in-line dráhu z I. Etapy, viz. příloha D.2.1.</t>
  </si>
  <si>
    <t>5+4</t>
  </si>
  <si>
    <t>5</t>
  </si>
  <si>
    <t>121101101</t>
  </si>
  <si>
    <t>Sejmutí ornice s přemístěním na vzdálenost do 50 m</t>
  </si>
  <si>
    <t>m3</t>
  </si>
  <si>
    <t>-2007009416</t>
  </si>
  <si>
    <t>sejmutí ornice viz. příloha D.2.1.</t>
  </si>
  <si>
    <t>(7712-(489+795+1053+20)-566)*0,1</t>
  </si>
  <si>
    <t>6</t>
  </si>
  <si>
    <t>162301101</t>
  </si>
  <si>
    <t>Vodorovné přemístění do 500 m výkopku/sypaniny z horniny tř. 1 až 4</t>
  </si>
  <si>
    <t>196613216</t>
  </si>
  <si>
    <t>ornice se použije pro zpětné ohumusování,odvoz na meziskládku, viz. příloha D.2.1.</t>
  </si>
  <si>
    <t>3104*0,15</t>
  </si>
  <si>
    <t>7</t>
  </si>
  <si>
    <t>35300739</t>
  </si>
  <si>
    <t>přebytečná ornice, viz. příloha D.2.1.</t>
  </si>
  <si>
    <t>(4789*0,1)-(3104*0,15)</t>
  </si>
  <si>
    <t>8</t>
  </si>
  <si>
    <t>9</t>
  </si>
  <si>
    <t>167101102</t>
  </si>
  <si>
    <t>Nakládání výkopku z hornin tř. 1 až 4 přes 100 m3</t>
  </si>
  <si>
    <t>2047977233</t>
  </si>
  <si>
    <t>sejmutá ornice. viz. příloha D.2.1.</t>
  </si>
  <si>
    <t>4789*0,1</t>
  </si>
  <si>
    <t>10</t>
  </si>
  <si>
    <t>171201201</t>
  </si>
  <si>
    <t>Uložení sypaniny na skládky</t>
  </si>
  <si>
    <t>-1510246955</t>
  </si>
  <si>
    <t>11</t>
  </si>
  <si>
    <t>171201211</t>
  </si>
  <si>
    <t>t</t>
  </si>
  <si>
    <t>-530179294</t>
  </si>
  <si>
    <t>přebutečná ornice, viz. příloha D.2.1.</t>
  </si>
  <si>
    <t>13,3*1,8</t>
  </si>
  <si>
    <t>12</t>
  </si>
  <si>
    <t>M</t>
  </si>
  <si>
    <t>17130</t>
  </si>
  <si>
    <t>Ochrana stávajících stromů po celou dobu výstavby</t>
  </si>
  <si>
    <t>kus</t>
  </si>
  <si>
    <t>1538362682</t>
  </si>
  <si>
    <t>montáž+demontáž+materiál, (odhad)viz. příloha D.2.1.</t>
  </si>
  <si>
    <t>25</t>
  </si>
  <si>
    <t>Komunikace pozemní</t>
  </si>
  <si>
    <t>13</t>
  </si>
  <si>
    <t>596211110</t>
  </si>
  <si>
    <t>Kladení zámkové dlažby komunikací pro pěší tl 60 mm skupiny A pl do 50 m2</t>
  </si>
  <si>
    <t>171424818</t>
  </si>
  <si>
    <t>předláždění v místě napojení na manipulační plochy z I.etapy,použije se stávající vybouraná a očištěná dlažba, viz. příloha D.2.1.</t>
  </si>
  <si>
    <t>Ostatní konstrukce a práce, bourání</t>
  </si>
  <si>
    <t>14</t>
  </si>
  <si>
    <t>919731121</t>
  </si>
  <si>
    <t>Zarovnání styčné plochy podkladu nebo krytu živičného tl do 50 mm</t>
  </si>
  <si>
    <t>-1441837613</t>
  </si>
  <si>
    <t>napojení na in-li dráhu z I.Etapy, viz. příloha D.2.1.</t>
  </si>
  <si>
    <t>919735111</t>
  </si>
  <si>
    <t>Řezání stávajícího živičného krytu hl do 50 mm</t>
  </si>
  <si>
    <t>-2069949555</t>
  </si>
  <si>
    <t>napojení na in-line dráhu z I.Etapy, viz. příloha D.2.1.</t>
  </si>
  <si>
    <t>16</t>
  </si>
  <si>
    <t>979054451</t>
  </si>
  <si>
    <t>Očištění vybouraných zámkových dlaždic s původním spárováním z kameniva těženého</t>
  </si>
  <si>
    <t>-2033722011</t>
  </si>
  <si>
    <t>předláždění v místě napojení na manipulační plochy z I.Etapy, viz. příloha D.2.1.</t>
  </si>
  <si>
    <t>997</t>
  </si>
  <si>
    <t>Přesun sutě</t>
  </si>
  <si>
    <t>17</t>
  </si>
  <si>
    <t>997221551</t>
  </si>
  <si>
    <t>Vodorovná doprava suti ze sypkých materiálů do 1 km</t>
  </si>
  <si>
    <t>1677477044</t>
  </si>
  <si>
    <t>suť</t>
  </si>
  <si>
    <t>20*0,29</t>
  </si>
  <si>
    <t>18</t>
  </si>
  <si>
    <t>-1942820947</t>
  </si>
  <si>
    <t>živice</t>
  </si>
  <si>
    <t>1,5*0,128</t>
  </si>
  <si>
    <t>19</t>
  </si>
  <si>
    <t>997221571</t>
  </si>
  <si>
    <t>Vodorovná doprava vybouraných hmot do 1 km</t>
  </si>
  <si>
    <t>-1963319992</t>
  </si>
  <si>
    <t>vybourané hmoty</t>
  </si>
  <si>
    <t>9*0,04</t>
  </si>
  <si>
    <t>22</t>
  </si>
  <si>
    <t>23</t>
  </si>
  <si>
    <t>997221611</t>
  </si>
  <si>
    <t>Nakládání suti na dopravní prostředky pro vodorovnou dopravu</t>
  </si>
  <si>
    <t>109828277</t>
  </si>
  <si>
    <t>24</t>
  </si>
  <si>
    <t>-2122042524</t>
  </si>
  <si>
    <t>997221612</t>
  </si>
  <si>
    <t>Nakládání vybouraných hmot na dopravní prostředky pro vodorovnou dopravu</t>
  </si>
  <si>
    <t>1058238969</t>
  </si>
  <si>
    <t>26</t>
  </si>
  <si>
    <t>997221815</t>
  </si>
  <si>
    <t>-1416409435</t>
  </si>
  <si>
    <t>vybourané hmoty,</t>
  </si>
  <si>
    <t>27</t>
  </si>
  <si>
    <t>997221845</t>
  </si>
  <si>
    <t>1154725773</t>
  </si>
  <si>
    <t>28</t>
  </si>
  <si>
    <t>997221855</t>
  </si>
  <si>
    <t>612136689</t>
  </si>
  <si>
    <t>998</t>
  </si>
  <si>
    <t>Přesun hmot</t>
  </si>
  <si>
    <t>29</t>
  </si>
  <si>
    <t>998225111</t>
  </si>
  <si>
    <t>Přesun hmot pro pozemní komunikace s krytem z kamene, monolitickým betonovým nebo živičným</t>
  </si>
  <si>
    <t>550867077</t>
  </si>
  <si>
    <t>30</t>
  </si>
  <si>
    <t>998225191</t>
  </si>
  <si>
    <t>Příplatek k přesunu hmot pro pozemní komunikace s krytem z kamene, živičným, betonovým do 1000 m</t>
  </si>
  <si>
    <t>660466746</t>
  </si>
  <si>
    <t>122202203</t>
  </si>
  <si>
    <t>Odkopávky a prokopávky nezapažené pro silnice objemu do 5000 m3 v hornině tř. 3</t>
  </si>
  <si>
    <t>2130245175</t>
  </si>
  <si>
    <t>výkop, viz. příloha D.2.1., D.2.8.</t>
  </si>
  <si>
    <t>1334-225</t>
  </si>
  <si>
    <t>122202209</t>
  </si>
  <si>
    <t>Příplatek k odkopávkám a prokopávkám pro silnice v hornině tř. 3 za lepivost</t>
  </si>
  <si>
    <t>889589528</t>
  </si>
  <si>
    <t>výkop. 10% z celkové kubatury, viz. příloha D.2.1, D.2.8.</t>
  </si>
  <si>
    <t>(1334-225)*0,1</t>
  </si>
  <si>
    <t>130001101</t>
  </si>
  <si>
    <t>Příplatek za ztížení vykopávky v blízkosti podzemního vedení</t>
  </si>
  <si>
    <t>-837294460</t>
  </si>
  <si>
    <t>výkop. 10% z celkové kubatury, viz. příloha D.2.1., D.2.8.</t>
  </si>
  <si>
    <t>-1157656848</t>
  </si>
  <si>
    <t>sondy, viz. příloha D.2.1.</t>
  </si>
  <si>
    <t>245944638</t>
  </si>
  <si>
    <t>kabelové žlaby , 10% z celkové kubatury, viz. příloha D.2.1., D.2.2.</t>
  </si>
  <si>
    <t>51*0,1</t>
  </si>
  <si>
    <t>132201101</t>
  </si>
  <si>
    <t>Hloubení rýh š do 600 mm v hornině tř. 3 objemu do 100 m3</t>
  </si>
  <si>
    <t>696000861</t>
  </si>
  <si>
    <t>132201202</t>
  </si>
  <si>
    <t>Hloubení rýh š do 2000 mm v hornině tř. 3 objemu do 1000 m3</t>
  </si>
  <si>
    <t>-1694136736</t>
  </si>
  <si>
    <t>kabelové žlaby. viz. příloha D.2.1, D.2.2.</t>
  </si>
  <si>
    <t>(1*0,5*42)+(1,5*0,5*40)</t>
  </si>
  <si>
    <t>132201209</t>
  </si>
  <si>
    <t>Příplatek za lepivost k hloubení rýh š do 2000 mm v hornině tř. 3</t>
  </si>
  <si>
    <t>59848570</t>
  </si>
  <si>
    <t>kabelové žlaby, 10% z celkové kubatury, viz. příloha D.2.1., D.2.2.</t>
  </si>
  <si>
    <t>1443442300</t>
  </si>
  <si>
    <t>-1879032403</t>
  </si>
  <si>
    <t>násyp, viz. příloha D.2.1., D.2.8.</t>
  </si>
  <si>
    <t>130</t>
  </si>
  <si>
    <t>413097665</t>
  </si>
  <si>
    <t>kabelové  žlaby, viz. příloha D.2.1, D.2.1.</t>
  </si>
  <si>
    <t>(0,5*1*42)+(0,5*1,5*40)</t>
  </si>
  <si>
    <t>310488652</t>
  </si>
  <si>
    <t>171101103</t>
  </si>
  <si>
    <t>Uložení sypaniny z hornin soudržných do násypů zhutněných do 100 % PS</t>
  </si>
  <si>
    <t>-79117855</t>
  </si>
  <si>
    <t>násyp. viz. příloha D.2.1., D.2.8.</t>
  </si>
  <si>
    <t>171103</t>
  </si>
  <si>
    <t>nákup vhodné zeminy do zhutněných násypů</t>
  </si>
  <si>
    <t>-1632261479</t>
  </si>
  <si>
    <t>414615206</t>
  </si>
  <si>
    <t>výkop. viz. příloha D.2.1.</t>
  </si>
  <si>
    <t>1109</t>
  </si>
  <si>
    <t>1590767952</t>
  </si>
  <si>
    <t>kabelové  žlaby, viz. příloha D.2.1., D.2.2.</t>
  </si>
  <si>
    <t>51</t>
  </si>
  <si>
    <t>850855558</t>
  </si>
  <si>
    <t>výkop, viz. příloha D.2.1.</t>
  </si>
  <si>
    <t>1109*1,8</t>
  </si>
  <si>
    <t>1050312186</t>
  </si>
  <si>
    <t>kabelové žlaby, viz. příloha D.2.1., D.2.2.</t>
  </si>
  <si>
    <t>51*1,8</t>
  </si>
  <si>
    <t>175151101</t>
  </si>
  <si>
    <t>Obsypání potrubí strojně sypaninou bez prohození, uloženou do 3 m</t>
  </si>
  <si>
    <t>402106132</t>
  </si>
  <si>
    <t>kabelové žlaby. viz. příloha D.2.1.,D.2.2.</t>
  </si>
  <si>
    <t>51-(0,1*0,1*175)</t>
  </si>
  <si>
    <t>58331200</t>
  </si>
  <si>
    <t>štěrkopísek netříděný zásypový</t>
  </si>
  <si>
    <t>270707921</t>
  </si>
  <si>
    <t>kabelové žlaby, viz. příloha D.2.1.. D.2.2.</t>
  </si>
  <si>
    <t>49,25*2</t>
  </si>
  <si>
    <t>181951102</t>
  </si>
  <si>
    <t>Úprava pláně v hornině tř. 1 až 4 se zhutněním</t>
  </si>
  <si>
    <t>-1013767506</t>
  </si>
  <si>
    <t>zpevněné plochy</t>
  </si>
  <si>
    <t>1607+322</t>
  </si>
  <si>
    <t>564851111</t>
  </si>
  <si>
    <t>Podklad ze štěrkodrtě ŠD tl 150 mm</t>
  </si>
  <si>
    <t>1305517530</t>
  </si>
  <si>
    <t>in-liné se zesílenou konstrukcí, štěrkodrť ŠD fr. 0-32,viz. příloha D.2.1., D.2.2., D.2.4.</t>
  </si>
  <si>
    <t>(26+242)</t>
  </si>
  <si>
    <t>564861111</t>
  </si>
  <si>
    <t>Podklad ze štěrkodrtě ŠD tl 200 mm</t>
  </si>
  <si>
    <t>-1005514883</t>
  </si>
  <si>
    <t>in-line dráha,štěrkodrť ŠD fr. 0-32, viz. příloha D.2.1, D.2.2, D.2.4.</t>
  </si>
  <si>
    <t>(284+138+96+339+351+151)</t>
  </si>
  <si>
    <t>564871111</t>
  </si>
  <si>
    <t>-196094962</t>
  </si>
  <si>
    <t>úprava podloží in-line se zesílenou konstrukcí, ŠD fr. 0-63 v tl.  500 mm</t>
  </si>
  <si>
    <t>(268+(180*0,3))*2</t>
  </si>
  <si>
    <t>564871116</t>
  </si>
  <si>
    <t>-1980364487</t>
  </si>
  <si>
    <t>úprava podloží in-line dráhy štěrkodrtí Šd fr. 0-63 v tl. 300 mm</t>
  </si>
  <si>
    <t>1359+(828*0,3)</t>
  </si>
  <si>
    <t>564911511</t>
  </si>
  <si>
    <t>Podklad z R-materiálu tl 50 mm</t>
  </si>
  <si>
    <t>689277050</t>
  </si>
  <si>
    <t>in-lne dráha, viz. příloha D.2.1, D.1.2., D.2.4.</t>
  </si>
  <si>
    <t>284+138+96+339+351+151</t>
  </si>
  <si>
    <t>565135111</t>
  </si>
  <si>
    <t>Asfaltový beton vrstva podkladní ACP 16 (obalované kamenivo OKS) tl 50 mm š do 3 m</t>
  </si>
  <si>
    <t>1232484303</t>
  </si>
  <si>
    <t>in-line se zesílenou konstrukcí, viz. příloha D.2.1., D.2.2., D.2.4.</t>
  </si>
  <si>
    <t>26+242</t>
  </si>
  <si>
    <t>31</t>
  </si>
  <si>
    <t>567122111</t>
  </si>
  <si>
    <t>Podklad ze směsi stmelené cementem SC C 8/10 (KSC I) tl 120 mm</t>
  </si>
  <si>
    <t>-797179343</t>
  </si>
  <si>
    <t>in-line se zesílenou konstrukcí, viz. příloha D.2.1., D.2.2, D.2.4.</t>
  </si>
  <si>
    <t>32</t>
  </si>
  <si>
    <t>573111112</t>
  </si>
  <si>
    <t>Postřik živičný infiltrační s posypem z asfaltu množství 1 kg/m2</t>
  </si>
  <si>
    <t>174409550</t>
  </si>
  <si>
    <t>33</t>
  </si>
  <si>
    <t>573211109</t>
  </si>
  <si>
    <t>Postřik živičný spojovací z asfaltu v množství 0,50 kg/m2</t>
  </si>
  <si>
    <t>1928010072</t>
  </si>
  <si>
    <t>in-line dráha, viz. příloha D.2.1., D.2.2., D.2.4.</t>
  </si>
  <si>
    <t>34</t>
  </si>
  <si>
    <t>849748957</t>
  </si>
  <si>
    <t>in-line dráha se zesílenou konstrukcí, viz. příloha D.2.1, D.2..2, D.2.4.</t>
  </si>
  <si>
    <t>35</t>
  </si>
  <si>
    <t>1865115817</t>
  </si>
  <si>
    <t>živičný koberec, viz. příloha D.2.1.</t>
  </si>
  <si>
    <t>36</t>
  </si>
  <si>
    <t>577134111</t>
  </si>
  <si>
    <t>Asfaltový beton vrstva obrusná ACO 11 (ABS) tř. I tl 40 mm š do 3 m z nemodifikovaného asfaltu</t>
  </si>
  <si>
    <t>-122956258</t>
  </si>
  <si>
    <t>in-line dráha, viz. příloha D.2.1., D.2.2.. D.2.4.</t>
  </si>
  <si>
    <t>37</t>
  </si>
  <si>
    <t>577144111</t>
  </si>
  <si>
    <t>Asfaltový beton vrstva obrusná ACO 11 (ABS) tř. I tl 50 mm š do 3 m z nemodifikovaného asfaltu</t>
  </si>
  <si>
    <t>-1362110195</t>
  </si>
  <si>
    <t>in-line dráha , viz. příloha D.2.1., D.2.2., D.2.4.</t>
  </si>
  <si>
    <t>38</t>
  </si>
  <si>
    <t>-82762113</t>
  </si>
  <si>
    <t>39</t>
  </si>
  <si>
    <t>916331112</t>
  </si>
  <si>
    <t>Osazení zahradního obrubníku betonového do lože z betonu s boční opěrou</t>
  </si>
  <si>
    <t>-1374138264</t>
  </si>
  <si>
    <t>osazení do betonového lože C20/25nXF3 s opěrou, viz. příloha D.2.1., D.2.4.</t>
  </si>
  <si>
    <t>328+203+550</t>
  </si>
  <si>
    <t>40</t>
  </si>
  <si>
    <t>59217012</t>
  </si>
  <si>
    <t>obrubník betonový zahradní 500x80x250mm</t>
  </si>
  <si>
    <t>1798017128</t>
  </si>
  <si>
    <t>+ztratné, viz. příloha D.2.1., D.2.4.</t>
  </si>
  <si>
    <t>1081*1,01</t>
  </si>
  <si>
    <t>41</t>
  </si>
  <si>
    <t>919121132</t>
  </si>
  <si>
    <t>Těsnění spár zálivkou za studena pro komůrky š 20 mm hl 40 mm s těsnicím profilem</t>
  </si>
  <si>
    <t>1017520511</t>
  </si>
  <si>
    <t>viz. příloha D.2.1.</t>
  </si>
  <si>
    <t>42</t>
  </si>
  <si>
    <t>919726202</t>
  </si>
  <si>
    <t>Geotextilie pro vyztužení, separaci a filtraci tkaná z PP podélná pevnost v tahu do 50 kN/m</t>
  </si>
  <si>
    <t>-157636742</t>
  </si>
  <si>
    <t>in-line dráha se zesílenou konstrukcí, PP40kN/m,viz. příloha D.2.1.. D.2.2., D.2.4.</t>
  </si>
  <si>
    <t>43</t>
  </si>
  <si>
    <t>938908411</t>
  </si>
  <si>
    <t>Čištění vozovek splachováním vodou</t>
  </si>
  <si>
    <t>2052572764</t>
  </si>
  <si>
    <t>(3*0,5)</t>
  </si>
  <si>
    <t>44</t>
  </si>
  <si>
    <t>939</t>
  </si>
  <si>
    <t>ocelové zábradlí</t>
  </si>
  <si>
    <t>1356043364</t>
  </si>
  <si>
    <t>montáž+dodávka +nátěr, viz. příloha D.2.1., D.2.2.</t>
  </si>
  <si>
    <t>45</t>
  </si>
  <si>
    <t>9391</t>
  </si>
  <si>
    <t xml:space="preserve">Kabelové žlaby 100/100 se zákrytem </t>
  </si>
  <si>
    <t>698924595</t>
  </si>
  <si>
    <t>osazení + dodávka , typu (ZEKAN 1), viz. příloha D.2.1., D.2.2.</t>
  </si>
  <si>
    <t>(3*5)+(1*5)+(4*5)+(3*13)+(3*5)+(1*5)+(2*8)+(3*5)+(1*5)+(1*5)+(3*7)+(1*4)+(1*5)+(1*5)</t>
  </si>
  <si>
    <t>46</t>
  </si>
  <si>
    <t>-154293511</t>
  </si>
  <si>
    <t>47</t>
  </si>
  <si>
    <t>1080828357</t>
  </si>
  <si>
    <t>d - Terénní úpravy</t>
  </si>
  <si>
    <t>-1739866495</t>
  </si>
  <si>
    <t>ornice pro ohumusování-dovoz z meziskládky, viz. příloha D.2.1., D.2.4.</t>
  </si>
  <si>
    <t>(2324+780)*0,15</t>
  </si>
  <si>
    <t>-857521725</t>
  </si>
  <si>
    <t>ornice pro ohumusování, viz. příloha D.2.1., D.2.4.</t>
  </si>
  <si>
    <t>181301102</t>
  </si>
  <si>
    <t>Rozprostření ornice tl vrstvy do 150 mm pl do 500 m2 v rovině nebo ve svahu do 1:5</t>
  </si>
  <si>
    <t>2045809068</t>
  </si>
  <si>
    <t>viz. příloha D.2.1., D.2.4.</t>
  </si>
  <si>
    <t>3104-780</t>
  </si>
  <si>
    <t>181411131</t>
  </si>
  <si>
    <t>Založení parkového trávníku výsevem plochy do 1000 m2 v rovině a ve svahu do 1:5</t>
  </si>
  <si>
    <t>1574247800</t>
  </si>
  <si>
    <t>00572410</t>
  </si>
  <si>
    <t>osivo směs travní parková</t>
  </si>
  <si>
    <t>kg</t>
  </si>
  <si>
    <t>1345850225</t>
  </si>
  <si>
    <t>+ztratné , viz. příloha D.2.1., D.2.4.</t>
  </si>
  <si>
    <t>2324*0,03*1,15</t>
  </si>
  <si>
    <t>181411132</t>
  </si>
  <si>
    <t>Založení parkového trávníku výsevem plochy do 1000 m2 ve svahu do 1:2</t>
  </si>
  <si>
    <t>-1743115553</t>
  </si>
  <si>
    <t>3104-2324</t>
  </si>
  <si>
    <t>517454556</t>
  </si>
  <si>
    <t>780*0,03*1,15</t>
  </si>
  <si>
    <t>181951101</t>
  </si>
  <si>
    <t>Úprava pláně v hornině tř. 1 až 4 bez zhutnění</t>
  </si>
  <si>
    <t>-751736047</t>
  </si>
  <si>
    <t>(142,5+175,5+96+17,5+239,5+246+175+208+215,5+17,5+180+653+200+166,5+237,5+149+29+24,5-68,5)-780</t>
  </si>
  <si>
    <t>182201101</t>
  </si>
  <si>
    <t>Svahování násypů</t>
  </si>
  <si>
    <t>-788280664</t>
  </si>
  <si>
    <t>780</t>
  </si>
  <si>
    <t>182301122</t>
  </si>
  <si>
    <t>Rozprostření ornice pl do 500 m2 ve svahu přes 1:5 tl vrstvy do 150 mm</t>
  </si>
  <si>
    <t>1806171524</t>
  </si>
  <si>
    <t>-1175506628</t>
  </si>
  <si>
    <t>-1919515137</t>
  </si>
  <si>
    <t>IO 03 in - line dráha</t>
  </si>
  <si>
    <t>D.2.    Zpevněné plochy -   2. ČÁST</t>
  </si>
  <si>
    <t>D - D.2.    Zpevněné plochy -   2. ČÁST</t>
  </si>
  <si>
    <t>D - D.2.    Zpevněné plochy -  2.ČÁST</t>
  </si>
  <si>
    <t>D - D.2. Zpevněné plochy -   2. ČÁST</t>
  </si>
  <si>
    <t>D - D.2.    Zpevněné plochy -  2. ČÁST</t>
  </si>
  <si>
    <t>b -  IO 03  In-line dráha</t>
  </si>
  <si>
    <t>D - D.2.    Zpevněné plochy -   2.ČÁST</t>
  </si>
  <si>
    <t>162601102</t>
  </si>
  <si>
    <t>Vodorovné přemístění do 5000 m výkopku/sypaniny z horniny tř. 1 až 4</t>
  </si>
  <si>
    <t>Revitalizace sportovního areálu v Holicích  - Zpevněné plochy - 2. ČÁST</t>
  </si>
  <si>
    <r>
      <t xml:space="preserve">Poplatek za uložení stavebního odpadu - zeminy a kameniva na skládce- </t>
    </r>
    <r>
      <rPr>
        <b/>
        <i/>
        <sz val="9"/>
        <rFont val="Arial CE"/>
        <charset val="238"/>
      </rPr>
      <t>BEZ POPLATKU, VIZ. PODMÍNKY ZADÁVACÍ DOKUMENTACE</t>
    </r>
  </si>
  <si>
    <r>
      <t xml:space="preserve">Poplatek za uložení na skládce (skládkovné) stavebního odpadu betonového kód odpadu 170 101, </t>
    </r>
    <r>
      <rPr>
        <b/>
        <i/>
        <sz val="9"/>
        <rFont val="Arial CE"/>
        <charset val="238"/>
      </rPr>
      <t>BEZ POPLATKU, VIZ. PODMÍNKY ZADÁVACÍ DOKUMENTACE</t>
    </r>
  </si>
  <si>
    <r>
      <t xml:space="preserve">Poplatek za uložení na skládce (skládkovné) odpadu asfaltového bez dehtu kód odpadu 170 302, </t>
    </r>
    <r>
      <rPr>
        <b/>
        <i/>
        <sz val="9"/>
        <rFont val="Arial CE"/>
        <charset val="238"/>
      </rPr>
      <t>BEZ POPLATKU, VIZ. PODMÍNKY ZADÁVACÍ DOKUMENTACE</t>
    </r>
  </si>
  <si>
    <r>
      <t xml:space="preserve">Poplatek za uložení na skládce (skládkovné) zeminy a kameniva kód odpadu 170 504, </t>
    </r>
    <r>
      <rPr>
        <b/>
        <i/>
        <sz val="9"/>
        <rFont val="Arial CE"/>
        <charset val="238"/>
      </rPr>
      <t>BEZ POPLATKU, VIZ. PODMÍNKY ZADÁVACÍ DOKUMENTACE</t>
    </r>
  </si>
  <si>
    <r>
      <t>Poplatek za uložení stavebního odpadu - zeminy a kameniva na skládce,</t>
    </r>
    <r>
      <rPr>
        <b/>
        <i/>
        <sz val="9"/>
        <rFont val="Arial CE"/>
        <charset val="238"/>
      </rPr>
      <t xml:space="preserve"> BEZ POPLATKU, VIZ. PODMÍNKY ZADÁVACÍ DOKUMENTACE</t>
    </r>
  </si>
  <si>
    <r>
      <t xml:space="preserve">Poplatek za uložení stavebního odpadu - zeminy a kameniva na skládce, </t>
    </r>
    <r>
      <rPr>
        <b/>
        <i/>
        <sz val="9"/>
        <rFont val="Arial CE"/>
        <charset val="238"/>
      </rPr>
      <t>BEZ POPLATKU, VIZ. PODMÍNKY ZADÁVACÍ DOKUMENTACE</t>
    </r>
  </si>
  <si>
    <t>Podklad ze štěrkodrtě ŠD fr. 0-63 v tl. 500 mm-bude zaměněn betonovým recyklátem fr. 0-63 v tl. 500 mm. Materiál bude poskytnut technickými službami města Holice. Viz. podmínky zadávací dokumentace.</t>
  </si>
  <si>
    <t>Podklad ze štěrkodrtě ŠD fr. 0-63 v tl. 300 mm-bude zaměněn betonovým recyklátem fr. 0-63 v tl. 300 mm. Materiál bude poskytnut technickými službami města Holice . Viz. podmínky zadávací dokumentace.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</si>
</sst>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i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 applyAlignment="1">
      <alignment horizontal="left" vertical="center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1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left" vertical="center"/>
    </xf>
    <xf numFmtId="0" fontId="0" fillId="0" borderId="3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4" fontId="2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0" fillId="0" borderId="3" xfId="0" applyFill="1" applyBorder="1" applyProtection="1"/>
    <xf numFmtId="0" fontId="2" fillId="0" borderId="0" xfId="0" applyFont="1" applyFill="1" applyAlignment="1" applyProtection="1">
      <alignment horizontal="left" vertical="center"/>
    </xf>
    <xf numFmtId="165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30" fillId="0" borderId="0" xfId="0" applyFont="1" applyFill="1" applyAlignment="1" applyProtection="1">
      <alignment horizontal="left" vertical="center"/>
    </xf>
    <xf numFmtId="4" fontId="22" fillId="0" borderId="0" xfId="0" applyNumberFormat="1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20" xfId="0" applyFont="1" applyFill="1" applyBorder="1" applyAlignment="1" applyProtection="1">
      <alignment horizontal="left" vertical="center"/>
    </xf>
    <xf numFmtId="0" fontId="6" fillId="0" borderId="20" xfId="0" applyFont="1" applyFill="1" applyBorder="1" applyAlignment="1" applyProtection="1">
      <alignment vertical="center"/>
    </xf>
    <xf numFmtId="4" fontId="6" fillId="0" borderId="20" xfId="0" applyNumberFormat="1" applyFont="1" applyFill="1" applyBorder="1" applyAlignment="1" applyProtection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0" xfId="0" applyFont="1" applyFill="1" applyBorder="1" applyAlignment="1" applyProtection="1">
      <alignment vertical="center"/>
    </xf>
    <xf numFmtId="4" fontId="7" fillId="0" borderId="20" xfId="0" applyNumberFormat="1" applyFont="1" applyFill="1" applyBorder="1" applyAlignment="1" applyProtection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9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17" xfId="0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2" fillId="0" borderId="0" xfId="0" applyFont="1" applyFill="1" applyAlignment="1" applyProtection="1">
      <alignment horizontal="left" vertical="center"/>
    </xf>
    <xf numFmtId="4" fontId="22" fillId="0" borderId="0" xfId="0" applyNumberFormat="1" applyFont="1" applyFill="1" applyAlignment="1" applyProtection="1"/>
    <xf numFmtId="0" fontId="0" fillId="0" borderId="11" xfId="0" applyFont="1" applyFill="1" applyBorder="1" applyAlignment="1" applyProtection="1">
      <alignment vertical="center"/>
    </xf>
    <xf numFmtId="0" fontId="0" fillId="0" borderId="12" xfId="0" applyFont="1" applyFill="1" applyBorder="1" applyAlignment="1" applyProtection="1">
      <alignment vertical="center"/>
    </xf>
    <xf numFmtId="166" fontId="31" fillId="0" borderId="12" xfId="0" applyNumberFormat="1" applyFont="1" applyFill="1" applyBorder="1" applyAlignment="1" applyProtection="1"/>
    <xf numFmtId="166" fontId="31" fillId="0" borderId="13" xfId="0" applyNumberFormat="1" applyFont="1" applyFill="1" applyBorder="1" applyAlignment="1" applyProtection="1"/>
    <xf numFmtId="4" fontId="32" fillId="0" borderId="0" xfId="0" applyNumberFormat="1" applyFont="1" applyFill="1" applyAlignment="1">
      <alignment vertical="center"/>
    </xf>
    <xf numFmtId="0" fontId="8" fillId="0" borderId="3" xfId="0" applyFont="1" applyFill="1" applyBorder="1" applyAlignment="1" applyProtection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4" fontId="6" fillId="0" borderId="0" xfId="0" applyNumberFormat="1" applyFont="1" applyFill="1" applyAlignment="1" applyProtection="1"/>
    <xf numFmtId="0" fontId="8" fillId="0" borderId="3" xfId="0" applyFont="1" applyFill="1" applyBorder="1" applyAlignment="1"/>
    <xf numFmtId="0" fontId="8" fillId="0" borderId="14" xfId="0" applyFont="1" applyFill="1" applyBorder="1" applyAlignment="1" applyProtection="1"/>
    <xf numFmtId="0" fontId="8" fillId="0" borderId="0" xfId="0" applyFont="1" applyFill="1" applyBorder="1" applyAlignment="1" applyProtection="1"/>
    <xf numFmtId="166" fontId="8" fillId="0" borderId="0" xfId="0" applyNumberFormat="1" applyFont="1" applyFill="1" applyBorder="1" applyAlignment="1" applyProtection="1"/>
    <xf numFmtId="166" fontId="8" fillId="0" borderId="15" xfId="0" applyNumberFormat="1" applyFont="1" applyFill="1" applyBorder="1" applyAlignment="1" applyProtection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7" fillId="0" borderId="0" xfId="0" applyFont="1" applyFill="1" applyAlignment="1" applyProtection="1">
      <alignment horizontal="left"/>
    </xf>
    <xf numFmtId="4" fontId="7" fillId="0" borderId="0" xfId="0" applyNumberFormat="1" applyFont="1" applyFill="1" applyAlignment="1" applyProtection="1"/>
    <xf numFmtId="0" fontId="20" fillId="0" borderId="22" xfId="0" applyFont="1" applyFill="1" applyBorder="1" applyAlignment="1" applyProtection="1">
      <alignment horizontal="center" vertical="center"/>
    </xf>
    <xf numFmtId="49" fontId="20" fillId="0" borderId="22" xfId="0" applyNumberFormat="1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167" fontId="20" fillId="0" borderId="22" xfId="0" applyNumberFormat="1" applyFont="1" applyFill="1" applyBorder="1" applyAlignment="1" applyProtection="1">
      <alignment vertical="center"/>
    </xf>
    <xf numFmtId="4" fontId="20" fillId="0" borderId="22" xfId="0" applyNumberFormat="1" applyFont="1" applyFill="1" applyBorder="1" applyAlignment="1" applyProtection="1">
      <alignment vertical="center"/>
    </xf>
    <xf numFmtId="0" fontId="21" fillId="0" borderId="14" xfId="0" applyFont="1" applyFill="1" applyBorder="1" applyAlignment="1" applyProtection="1">
      <alignment horizontal="left" vertical="center"/>
    </xf>
    <xf numFmtId="0" fontId="21" fillId="0" borderId="0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vertical="center"/>
    </xf>
    <xf numFmtId="166" fontId="21" fillId="0" borderId="15" xfId="0" applyNumberFormat="1" applyFont="1" applyFill="1" applyBorder="1" applyAlignment="1" applyProtection="1">
      <alignment vertical="center"/>
    </xf>
    <xf numFmtId="0" fontId="2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 wrapText="1"/>
    </xf>
    <xf numFmtId="0" fontId="9" fillId="0" borderId="14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15" xfId="0" applyFont="1" applyFill="1" applyBorder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0" fillId="0" borderId="3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 wrapText="1"/>
    </xf>
    <xf numFmtId="167" fontId="10" fillId="0" borderId="0" xfId="0" applyNumberFormat="1" applyFont="1" applyFill="1" applyAlignment="1" applyProtection="1">
      <alignment vertical="center"/>
    </xf>
    <xf numFmtId="0" fontId="10" fillId="0" borderId="14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15" xfId="0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 wrapText="1"/>
    </xf>
    <xf numFmtId="167" fontId="11" fillId="0" borderId="0" xfId="0" applyNumberFormat="1" applyFont="1" applyFill="1" applyAlignment="1" applyProtection="1">
      <alignment vertical="center"/>
    </xf>
    <xf numFmtId="0" fontId="11" fillId="0" borderId="14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15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34" fillId="0" borderId="22" xfId="0" applyFont="1" applyFill="1" applyBorder="1" applyAlignment="1" applyProtection="1">
      <alignment horizontal="center" vertical="center"/>
    </xf>
    <xf numFmtId="49" fontId="34" fillId="0" borderId="22" xfId="0" applyNumberFormat="1" applyFont="1" applyFill="1" applyBorder="1" applyAlignment="1" applyProtection="1">
      <alignment horizontal="left" vertical="center" wrapText="1"/>
    </xf>
    <xf numFmtId="0" fontId="34" fillId="0" borderId="22" xfId="0" applyFont="1" applyFill="1" applyBorder="1" applyAlignment="1" applyProtection="1">
      <alignment horizontal="left"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167" fontId="34" fillId="0" borderId="22" xfId="0" applyNumberFormat="1" applyFont="1" applyFill="1" applyBorder="1" applyAlignment="1" applyProtection="1">
      <alignment vertical="center"/>
    </xf>
    <xf numFmtId="4" fontId="34" fillId="0" borderId="22" xfId="0" applyNumberFormat="1" applyFont="1" applyFill="1" applyBorder="1" applyAlignment="1" applyProtection="1">
      <alignment vertical="center"/>
    </xf>
    <xf numFmtId="0" fontId="35" fillId="0" borderId="3" xfId="0" applyFont="1" applyFill="1" applyBorder="1" applyAlignment="1">
      <alignment vertical="center"/>
    </xf>
    <xf numFmtId="0" fontId="34" fillId="0" borderId="14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center" vertical="center"/>
    </xf>
    <xf numFmtId="0" fontId="21" fillId="0" borderId="19" xfId="0" applyFont="1" applyFill="1" applyBorder="1" applyAlignment="1" applyProtection="1">
      <alignment horizontal="left" vertical="center"/>
    </xf>
    <xf numFmtId="0" fontId="21" fillId="0" borderId="20" xfId="0" applyFont="1" applyFill="1" applyBorder="1" applyAlignment="1" applyProtection="1">
      <alignment horizontal="center" vertical="center"/>
    </xf>
    <xf numFmtId="166" fontId="21" fillId="0" borderId="20" xfId="0" applyNumberFormat="1" applyFont="1" applyFill="1" applyBorder="1" applyAlignment="1" applyProtection="1">
      <alignment vertical="center"/>
    </xf>
    <xf numFmtId="166" fontId="21" fillId="0" borderId="21" xfId="0" applyNumberFormat="1" applyFont="1" applyFill="1" applyBorder="1" applyAlignment="1" applyProtection="1">
      <alignment vertical="center"/>
    </xf>
    <xf numFmtId="0" fontId="37" fillId="0" borderId="22" xfId="0" applyFont="1" applyFill="1" applyBorder="1" applyAlignment="1" applyProtection="1">
      <alignment horizontal="left" vertical="center" wrapText="1"/>
    </xf>
    <xf numFmtId="0" fontId="0" fillId="2" borderId="7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/>
    <xf numFmtId="0" fontId="0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0" xfId="0" applyFill="1"/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20" fillId="3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3" borderId="7" xfId="0" applyFont="1" applyFill="1" applyBorder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ill="1"/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4" fontId="20" fillId="0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4" fontId="34" fillId="0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CM100"/>
  <sheetViews>
    <sheetView showGridLines="0" tabSelected="1" workbookViewId="0">
      <selection activeCell="AG95" sqref="AG95:AM95"/>
    </sheetView>
  </sheetViews>
  <sheetFormatPr defaultRowHeight="11.25"/>
  <cols>
    <col min="1" max="1" width="8.33203125" style="250" customWidth="1"/>
    <col min="2" max="2" width="1.6640625" style="250" customWidth="1"/>
    <col min="3" max="3" width="4.1640625" style="250" customWidth="1"/>
    <col min="4" max="33" width="2.6640625" style="250" customWidth="1"/>
    <col min="34" max="34" width="3.33203125" style="250" customWidth="1"/>
    <col min="35" max="35" width="31.6640625" style="250" customWidth="1"/>
    <col min="36" max="37" width="2.5" style="250" customWidth="1"/>
    <col min="38" max="38" width="8.33203125" style="250" customWidth="1"/>
    <col min="39" max="39" width="3.33203125" style="250" customWidth="1"/>
    <col min="40" max="40" width="13.33203125" style="250" customWidth="1"/>
    <col min="41" max="41" width="7.5" style="250" customWidth="1"/>
    <col min="42" max="42" width="4.1640625" style="250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3</v>
      </c>
      <c r="BT1" s="7" t="s">
        <v>4</v>
      </c>
      <c r="BU1" s="7" t="s">
        <v>4</v>
      </c>
      <c r="BV1" s="7" t="s">
        <v>5</v>
      </c>
    </row>
    <row r="2" spans="1:74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2"/>
      <c r="C4" s="249"/>
      <c r="D4" s="14" t="s">
        <v>9</v>
      </c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13"/>
      <c r="AR4" s="11"/>
      <c r="AS4" s="15" t="s">
        <v>10</v>
      </c>
      <c r="BS4" s="8" t="s">
        <v>11</v>
      </c>
    </row>
    <row r="5" spans="1:74" ht="12" customHeight="1">
      <c r="B5" s="12"/>
      <c r="C5" s="249"/>
      <c r="D5" s="16" t="s">
        <v>12</v>
      </c>
      <c r="E5" s="249"/>
      <c r="F5" s="249"/>
      <c r="G5" s="249"/>
      <c r="H5" s="249"/>
      <c r="I5" s="249"/>
      <c r="J5" s="249"/>
      <c r="K5" s="279" t="s">
        <v>13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49"/>
      <c r="AQ5" s="13"/>
      <c r="AR5" s="11"/>
      <c r="BS5" s="8" t="s">
        <v>6</v>
      </c>
    </row>
    <row r="6" spans="1:74" ht="36.950000000000003" customHeight="1">
      <c r="B6" s="12"/>
      <c r="C6" s="249"/>
      <c r="D6" s="17" t="s">
        <v>14</v>
      </c>
      <c r="E6" s="249"/>
      <c r="F6" s="249"/>
      <c r="G6" s="249"/>
      <c r="H6" s="249"/>
      <c r="I6" s="249"/>
      <c r="J6" s="249"/>
      <c r="K6" s="281" t="s">
        <v>485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49"/>
      <c r="AQ6" s="13"/>
      <c r="AR6" s="11"/>
      <c r="BS6" s="8" t="s">
        <v>6</v>
      </c>
    </row>
    <row r="7" spans="1:74" ht="12" customHeight="1">
      <c r="B7" s="12"/>
      <c r="C7" s="249"/>
      <c r="D7" s="18" t="s">
        <v>15</v>
      </c>
      <c r="E7" s="249"/>
      <c r="F7" s="249"/>
      <c r="G7" s="249"/>
      <c r="H7" s="249"/>
      <c r="I7" s="249"/>
      <c r="J7" s="249"/>
      <c r="K7" s="248" t="s">
        <v>1</v>
      </c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18" t="s">
        <v>16</v>
      </c>
      <c r="AL7" s="249"/>
      <c r="AM7" s="249"/>
      <c r="AN7" s="248" t="s">
        <v>1</v>
      </c>
      <c r="AO7" s="249"/>
      <c r="AP7" s="249"/>
      <c r="AQ7" s="13"/>
      <c r="AR7" s="11"/>
      <c r="BS7" s="8" t="s">
        <v>6</v>
      </c>
    </row>
    <row r="8" spans="1:74" ht="12" customHeight="1">
      <c r="B8" s="12"/>
      <c r="C8" s="249"/>
      <c r="D8" s="18" t="s">
        <v>17</v>
      </c>
      <c r="E8" s="249"/>
      <c r="F8" s="249"/>
      <c r="G8" s="249"/>
      <c r="H8" s="249"/>
      <c r="I8" s="249"/>
      <c r="J8" s="249"/>
      <c r="K8" s="248" t="s">
        <v>18</v>
      </c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18" t="s">
        <v>19</v>
      </c>
      <c r="AL8" s="249"/>
      <c r="AM8" s="249"/>
      <c r="AN8" s="248" t="s">
        <v>20</v>
      </c>
      <c r="AO8" s="249"/>
      <c r="AP8" s="249"/>
      <c r="AQ8" s="13"/>
      <c r="AR8" s="11"/>
      <c r="BS8" s="8" t="s">
        <v>6</v>
      </c>
    </row>
    <row r="9" spans="1:74" ht="14.45" customHeight="1">
      <c r="B9" s="12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13"/>
      <c r="AR9" s="11"/>
      <c r="BS9" s="8" t="s">
        <v>6</v>
      </c>
    </row>
    <row r="10" spans="1:74" ht="12" customHeight="1">
      <c r="B10" s="12"/>
      <c r="C10" s="249"/>
      <c r="D10" s="18" t="s">
        <v>21</v>
      </c>
      <c r="E10" s="249"/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18" t="s">
        <v>22</v>
      </c>
      <c r="AL10" s="249"/>
      <c r="AM10" s="249"/>
      <c r="AN10" s="248" t="s">
        <v>1</v>
      </c>
      <c r="AO10" s="249"/>
      <c r="AP10" s="249"/>
      <c r="AQ10" s="13"/>
      <c r="AR10" s="11"/>
      <c r="BS10" s="8" t="s">
        <v>6</v>
      </c>
    </row>
    <row r="11" spans="1:74" ht="18.399999999999999" customHeight="1">
      <c r="B11" s="12"/>
      <c r="C11" s="249"/>
      <c r="D11" s="249"/>
      <c r="E11" s="248" t="s">
        <v>23</v>
      </c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18" t="s">
        <v>24</v>
      </c>
      <c r="AL11" s="249"/>
      <c r="AM11" s="249"/>
      <c r="AN11" s="248" t="s">
        <v>1</v>
      </c>
      <c r="AO11" s="249"/>
      <c r="AP11" s="249"/>
      <c r="AQ11" s="13"/>
      <c r="AR11" s="11"/>
      <c r="BS11" s="8" t="s">
        <v>6</v>
      </c>
    </row>
    <row r="12" spans="1:74" ht="6.95" customHeight="1">
      <c r="B12" s="12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13"/>
      <c r="AR12" s="11"/>
      <c r="BS12" s="8" t="s">
        <v>6</v>
      </c>
    </row>
    <row r="13" spans="1:74" ht="12" customHeight="1">
      <c r="B13" s="12"/>
      <c r="C13" s="249"/>
      <c r="D13" s="18" t="s">
        <v>25</v>
      </c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18" t="s">
        <v>22</v>
      </c>
      <c r="AL13" s="249"/>
      <c r="AM13" s="249"/>
      <c r="AN13" s="248" t="s">
        <v>1</v>
      </c>
      <c r="AO13" s="249"/>
      <c r="AP13" s="249"/>
      <c r="AQ13" s="13"/>
      <c r="AR13" s="11"/>
      <c r="BS13" s="8" t="s">
        <v>6</v>
      </c>
    </row>
    <row r="14" spans="1:74" ht="12.75">
      <c r="B14" s="12"/>
      <c r="C14" s="249"/>
      <c r="D14" s="249"/>
      <c r="E14" s="248" t="s">
        <v>23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18" t="s">
        <v>24</v>
      </c>
      <c r="AL14" s="249"/>
      <c r="AM14" s="249"/>
      <c r="AN14" s="248" t="s">
        <v>1</v>
      </c>
      <c r="AO14" s="249"/>
      <c r="AP14" s="249"/>
      <c r="AQ14" s="13"/>
      <c r="AR14" s="11"/>
      <c r="BS14" s="8" t="s">
        <v>6</v>
      </c>
    </row>
    <row r="15" spans="1:74" ht="6.95" customHeight="1">
      <c r="B15" s="12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13"/>
      <c r="AR15" s="11"/>
      <c r="BS15" s="8" t="s">
        <v>4</v>
      </c>
    </row>
    <row r="16" spans="1:74" ht="12" customHeight="1">
      <c r="B16" s="12"/>
      <c r="C16" s="249"/>
      <c r="D16" s="18" t="s">
        <v>26</v>
      </c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18" t="s">
        <v>22</v>
      </c>
      <c r="AL16" s="249"/>
      <c r="AM16" s="249"/>
      <c r="AN16" s="248" t="s">
        <v>1</v>
      </c>
      <c r="AO16" s="249"/>
      <c r="AP16" s="249"/>
      <c r="AQ16" s="13"/>
      <c r="AR16" s="11"/>
      <c r="BS16" s="8" t="s">
        <v>4</v>
      </c>
    </row>
    <row r="17" spans="2:71" ht="18.399999999999999" customHeight="1">
      <c r="B17" s="12"/>
      <c r="C17" s="249"/>
      <c r="D17" s="249"/>
      <c r="E17" s="248" t="s">
        <v>27</v>
      </c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18" t="s">
        <v>24</v>
      </c>
      <c r="AL17" s="249"/>
      <c r="AM17" s="249"/>
      <c r="AN17" s="248" t="s">
        <v>1</v>
      </c>
      <c r="AO17" s="249"/>
      <c r="AP17" s="249"/>
      <c r="AQ17" s="13"/>
      <c r="AR17" s="11"/>
      <c r="BS17" s="8" t="s">
        <v>28</v>
      </c>
    </row>
    <row r="18" spans="2:71" ht="6.95" customHeight="1">
      <c r="B18" s="12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13"/>
      <c r="AR18" s="11"/>
      <c r="BS18" s="8" t="s">
        <v>6</v>
      </c>
    </row>
    <row r="19" spans="2:71" ht="12" customHeight="1">
      <c r="B19" s="12"/>
      <c r="C19" s="249"/>
      <c r="D19" s="18" t="s">
        <v>29</v>
      </c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18" t="s">
        <v>22</v>
      </c>
      <c r="AL19" s="249"/>
      <c r="AM19" s="249"/>
      <c r="AN19" s="248" t="s">
        <v>1</v>
      </c>
      <c r="AO19" s="249"/>
      <c r="AP19" s="249"/>
      <c r="AQ19" s="13"/>
      <c r="AR19" s="11"/>
      <c r="BS19" s="8" t="s">
        <v>6</v>
      </c>
    </row>
    <row r="20" spans="2:71" ht="18.399999999999999" customHeight="1">
      <c r="B20" s="12"/>
      <c r="C20" s="249"/>
      <c r="D20" s="249"/>
      <c r="E20" s="248" t="s">
        <v>30</v>
      </c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F20" s="249"/>
      <c r="AG20" s="249"/>
      <c r="AH20" s="249"/>
      <c r="AI20" s="249"/>
      <c r="AJ20" s="249"/>
      <c r="AK20" s="18" t="s">
        <v>24</v>
      </c>
      <c r="AL20" s="249"/>
      <c r="AM20" s="249"/>
      <c r="AN20" s="248" t="s">
        <v>1</v>
      </c>
      <c r="AO20" s="249"/>
      <c r="AP20" s="249"/>
      <c r="AQ20" s="13"/>
      <c r="AR20" s="11"/>
      <c r="BS20" s="8" t="s">
        <v>28</v>
      </c>
    </row>
    <row r="21" spans="2:71" ht="6.95" customHeight="1">
      <c r="B21" s="12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  <c r="AF21" s="249"/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  <c r="AQ21" s="13"/>
      <c r="AR21" s="11"/>
    </row>
    <row r="22" spans="2:71" ht="12" customHeight="1">
      <c r="B22" s="12"/>
      <c r="C22" s="249"/>
      <c r="D22" s="18" t="s">
        <v>31</v>
      </c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249"/>
      <c r="AB22" s="249"/>
      <c r="AC22" s="249"/>
      <c r="AD22" s="249"/>
      <c r="AE22" s="249"/>
      <c r="AF22" s="249"/>
      <c r="AG22" s="249"/>
      <c r="AH22" s="249"/>
      <c r="AI22" s="249"/>
      <c r="AJ22" s="249"/>
      <c r="AK22" s="249"/>
      <c r="AL22" s="249"/>
      <c r="AM22" s="249"/>
      <c r="AN22" s="249"/>
      <c r="AO22" s="249"/>
      <c r="AP22" s="249"/>
      <c r="AQ22" s="13"/>
      <c r="AR22" s="11"/>
    </row>
    <row r="23" spans="2:71" ht="16.5" customHeight="1">
      <c r="B23" s="12"/>
      <c r="C23" s="249"/>
      <c r="D23" s="249"/>
      <c r="E23" s="283" t="s">
        <v>1</v>
      </c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83"/>
      <c r="W23" s="283"/>
      <c r="X23" s="283"/>
      <c r="Y23" s="283"/>
      <c r="Z23" s="283"/>
      <c r="AA23" s="283"/>
      <c r="AB23" s="283"/>
      <c r="AC23" s="283"/>
      <c r="AD23" s="283"/>
      <c r="AE23" s="283"/>
      <c r="AF23" s="283"/>
      <c r="AG23" s="283"/>
      <c r="AH23" s="283"/>
      <c r="AI23" s="283"/>
      <c r="AJ23" s="283"/>
      <c r="AK23" s="283"/>
      <c r="AL23" s="283"/>
      <c r="AM23" s="283"/>
      <c r="AN23" s="283"/>
      <c r="AO23" s="249"/>
      <c r="AP23" s="249"/>
      <c r="AQ23" s="13"/>
      <c r="AR23" s="11"/>
    </row>
    <row r="24" spans="2:71" ht="6.95" customHeight="1">
      <c r="B24" s="12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  <c r="AQ24" s="13"/>
      <c r="AR24" s="11"/>
    </row>
    <row r="25" spans="2:71" ht="6.95" customHeight="1">
      <c r="B25" s="12"/>
      <c r="C25" s="24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249"/>
      <c r="AQ25" s="13"/>
      <c r="AR25" s="11"/>
    </row>
    <row r="26" spans="2:71" s="1" customFormat="1" ht="25.9" customHeight="1">
      <c r="B26" s="20"/>
      <c r="C26" s="21"/>
      <c r="D26" s="22" t="s">
        <v>32</v>
      </c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84">
        <f>ROUND(AG94,2)</f>
        <v>0</v>
      </c>
      <c r="AL26" s="285"/>
      <c r="AM26" s="285"/>
      <c r="AN26" s="285"/>
      <c r="AO26" s="285"/>
      <c r="AP26" s="21"/>
      <c r="AQ26" s="21"/>
      <c r="AR26" s="23"/>
    </row>
    <row r="27" spans="2:71" s="1" customFormat="1" ht="6.95" customHeight="1">
      <c r="B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3"/>
    </row>
    <row r="28" spans="2:71" s="1" customFormat="1" ht="12.75"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86" t="s">
        <v>33</v>
      </c>
      <c r="M28" s="286"/>
      <c r="N28" s="286"/>
      <c r="O28" s="286"/>
      <c r="P28" s="286"/>
      <c r="Q28" s="21"/>
      <c r="R28" s="21"/>
      <c r="S28" s="21"/>
      <c r="T28" s="21"/>
      <c r="U28" s="21"/>
      <c r="V28" s="21"/>
      <c r="W28" s="286" t="s">
        <v>34</v>
      </c>
      <c r="X28" s="286"/>
      <c r="Y28" s="286"/>
      <c r="Z28" s="286"/>
      <c r="AA28" s="286"/>
      <c r="AB28" s="286"/>
      <c r="AC28" s="286"/>
      <c r="AD28" s="286"/>
      <c r="AE28" s="286"/>
      <c r="AF28" s="21"/>
      <c r="AG28" s="21"/>
      <c r="AH28" s="21"/>
      <c r="AI28" s="21"/>
      <c r="AJ28" s="21"/>
      <c r="AK28" s="286" t="s">
        <v>35</v>
      </c>
      <c r="AL28" s="286"/>
      <c r="AM28" s="286"/>
      <c r="AN28" s="286"/>
      <c r="AO28" s="286"/>
      <c r="AP28" s="21"/>
      <c r="AQ28" s="21"/>
      <c r="AR28" s="23"/>
    </row>
    <row r="29" spans="2:71" s="2" customFormat="1" ht="14.45" customHeight="1">
      <c r="B29" s="24"/>
      <c r="C29" s="247"/>
      <c r="D29" s="18" t="s">
        <v>36</v>
      </c>
      <c r="E29" s="247"/>
      <c r="F29" s="18" t="s">
        <v>37</v>
      </c>
      <c r="G29" s="247"/>
      <c r="H29" s="247"/>
      <c r="I29" s="247"/>
      <c r="J29" s="247"/>
      <c r="K29" s="247"/>
      <c r="L29" s="289">
        <v>0.21</v>
      </c>
      <c r="M29" s="288"/>
      <c r="N29" s="288"/>
      <c r="O29" s="288"/>
      <c r="P29" s="288"/>
      <c r="Q29" s="247"/>
      <c r="R29" s="247"/>
      <c r="S29" s="247"/>
      <c r="T29" s="247"/>
      <c r="U29" s="247"/>
      <c r="V29" s="247"/>
      <c r="W29" s="287">
        <f>ROUND(AZ94,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247"/>
      <c r="AG29" s="247"/>
      <c r="AH29" s="247"/>
      <c r="AI29" s="247"/>
      <c r="AJ29" s="247"/>
      <c r="AK29" s="287">
        <f>ROUND(AV94, 2)</f>
        <v>0</v>
      </c>
      <c r="AL29" s="288"/>
      <c r="AM29" s="288"/>
      <c r="AN29" s="288"/>
      <c r="AO29" s="288"/>
      <c r="AP29" s="247"/>
      <c r="AQ29" s="25"/>
      <c r="AR29" s="26"/>
    </row>
    <row r="30" spans="2:71" s="2" customFormat="1" ht="14.45" customHeight="1">
      <c r="B30" s="24"/>
      <c r="C30" s="247"/>
      <c r="D30" s="247"/>
      <c r="E30" s="247"/>
      <c r="F30" s="18" t="s">
        <v>38</v>
      </c>
      <c r="G30" s="247"/>
      <c r="H30" s="247"/>
      <c r="I30" s="247"/>
      <c r="J30" s="247"/>
      <c r="K30" s="247"/>
      <c r="L30" s="289">
        <v>0.15</v>
      </c>
      <c r="M30" s="288"/>
      <c r="N30" s="288"/>
      <c r="O30" s="288"/>
      <c r="P30" s="288"/>
      <c r="Q30" s="247"/>
      <c r="R30" s="247"/>
      <c r="S30" s="247"/>
      <c r="T30" s="247"/>
      <c r="U30" s="247"/>
      <c r="V30" s="247"/>
      <c r="W30" s="287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247"/>
      <c r="AG30" s="247"/>
      <c r="AH30" s="247"/>
      <c r="AI30" s="247"/>
      <c r="AJ30" s="247"/>
      <c r="AK30" s="287">
        <f>ROUND(AW94, 2)</f>
        <v>0</v>
      </c>
      <c r="AL30" s="288"/>
      <c r="AM30" s="288"/>
      <c r="AN30" s="288"/>
      <c r="AO30" s="288"/>
      <c r="AP30" s="247"/>
      <c r="AQ30" s="25"/>
      <c r="AR30" s="26"/>
    </row>
    <row r="31" spans="2:71" s="2" customFormat="1" ht="14.45" hidden="1" customHeight="1">
      <c r="B31" s="24"/>
      <c r="C31" s="247"/>
      <c r="D31" s="247"/>
      <c r="E31" s="247"/>
      <c r="F31" s="18" t="s">
        <v>39</v>
      </c>
      <c r="G31" s="247"/>
      <c r="H31" s="247"/>
      <c r="I31" s="247"/>
      <c r="J31" s="247"/>
      <c r="K31" s="247"/>
      <c r="L31" s="289">
        <v>0.21</v>
      </c>
      <c r="M31" s="288"/>
      <c r="N31" s="288"/>
      <c r="O31" s="288"/>
      <c r="P31" s="288"/>
      <c r="Q31" s="247"/>
      <c r="R31" s="247"/>
      <c r="S31" s="247"/>
      <c r="T31" s="247"/>
      <c r="U31" s="247"/>
      <c r="V31" s="247"/>
      <c r="W31" s="287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247"/>
      <c r="AG31" s="247"/>
      <c r="AH31" s="247"/>
      <c r="AI31" s="247"/>
      <c r="AJ31" s="247"/>
      <c r="AK31" s="287">
        <v>0</v>
      </c>
      <c r="AL31" s="288"/>
      <c r="AM31" s="288"/>
      <c r="AN31" s="288"/>
      <c r="AO31" s="288"/>
      <c r="AP31" s="247"/>
      <c r="AQ31" s="25"/>
      <c r="AR31" s="26"/>
    </row>
    <row r="32" spans="2:71" s="2" customFormat="1" ht="14.45" hidden="1" customHeight="1">
      <c r="B32" s="24"/>
      <c r="C32" s="247"/>
      <c r="D32" s="247"/>
      <c r="E32" s="247"/>
      <c r="F32" s="18" t="s">
        <v>40</v>
      </c>
      <c r="G32" s="247"/>
      <c r="H32" s="247"/>
      <c r="I32" s="247"/>
      <c r="J32" s="247"/>
      <c r="K32" s="247"/>
      <c r="L32" s="289">
        <v>0.15</v>
      </c>
      <c r="M32" s="288"/>
      <c r="N32" s="288"/>
      <c r="O32" s="288"/>
      <c r="P32" s="288"/>
      <c r="Q32" s="247"/>
      <c r="R32" s="247"/>
      <c r="S32" s="247"/>
      <c r="T32" s="247"/>
      <c r="U32" s="247"/>
      <c r="V32" s="247"/>
      <c r="W32" s="287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247"/>
      <c r="AG32" s="247"/>
      <c r="AH32" s="247"/>
      <c r="AI32" s="247"/>
      <c r="AJ32" s="247"/>
      <c r="AK32" s="287">
        <v>0</v>
      </c>
      <c r="AL32" s="288"/>
      <c r="AM32" s="288"/>
      <c r="AN32" s="288"/>
      <c r="AO32" s="288"/>
      <c r="AP32" s="247"/>
      <c r="AQ32" s="25"/>
      <c r="AR32" s="26"/>
    </row>
    <row r="33" spans="2:44" s="2" customFormat="1" ht="14.45" hidden="1" customHeight="1">
      <c r="B33" s="24"/>
      <c r="C33" s="247"/>
      <c r="D33" s="247"/>
      <c r="E33" s="247"/>
      <c r="F33" s="18" t="s">
        <v>41</v>
      </c>
      <c r="G33" s="247"/>
      <c r="H33" s="247"/>
      <c r="I33" s="247"/>
      <c r="J33" s="247"/>
      <c r="K33" s="247"/>
      <c r="L33" s="289">
        <v>0</v>
      </c>
      <c r="M33" s="288"/>
      <c r="N33" s="288"/>
      <c r="O33" s="288"/>
      <c r="P33" s="288"/>
      <c r="Q33" s="247"/>
      <c r="R33" s="247"/>
      <c r="S33" s="247"/>
      <c r="T33" s="247"/>
      <c r="U33" s="247"/>
      <c r="V33" s="247"/>
      <c r="W33" s="287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247"/>
      <c r="AG33" s="247"/>
      <c r="AH33" s="247"/>
      <c r="AI33" s="247"/>
      <c r="AJ33" s="247"/>
      <c r="AK33" s="287">
        <v>0</v>
      </c>
      <c r="AL33" s="288"/>
      <c r="AM33" s="288"/>
      <c r="AN33" s="288"/>
      <c r="AO33" s="288"/>
      <c r="AP33" s="247"/>
      <c r="AQ33" s="25"/>
      <c r="AR33" s="26"/>
    </row>
    <row r="34" spans="2:44" s="1" customFormat="1" ht="6.95" customHeight="1">
      <c r="B34" s="20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3"/>
    </row>
    <row r="35" spans="2:44" s="1" customFormat="1" ht="25.9" customHeight="1">
      <c r="B35" s="20"/>
      <c r="C35" s="27"/>
      <c r="D35" s="28" t="s">
        <v>42</v>
      </c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  <c r="Q35" s="245"/>
      <c r="R35" s="245"/>
      <c r="S35" s="245"/>
      <c r="T35" s="29" t="s">
        <v>43</v>
      </c>
      <c r="U35" s="245"/>
      <c r="V35" s="245"/>
      <c r="W35" s="245"/>
      <c r="X35" s="290" t="s">
        <v>44</v>
      </c>
      <c r="Y35" s="291"/>
      <c r="Z35" s="291"/>
      <c r="AA35" s="291"/>
      <c r="AB35" s="291"/>
      <c r="AC35" s="245"/>
      <c r="AD35" s="245"/>
      <c r="AE35" s="245"/>
      <c r="AF35" s="245"/>
      <c r="AG35" s="245"/>
      <c r="AH35" s="245"/>
      <c r="AI35" s="245"/>
      <c r="AJ35" s="245"/>
      <c r="AK35" s="292">
        <f>SUM(AK26:AK33)</f>
        <v>0</v>
      </c>
      <c r="AL35" s="291"/>
      <c r="AM35" s="291"/>
      <c r="AN35" s="291"/>
      <c r="AO35" s="293"/>
      <c r="AP35" s="27"/>
      <c r="AQ35" s="27"/>
      <c r="AR35" s="23"/>
    </row>
    <row r="36" spans="2:44" s="1" customFormat="1" ht="6.95" customHeight="1">
      <c r="B36" s="2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3"/>
    </row>
    <row r="37" spans="2:44" s="1" customFormat="1" ht="14.45" customHeight="1"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3"/>
    </row>
    <row r="38" spans="2:44" ht="14.45" customHeight="1">
      <c r="B38" s="12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  <c r="AA38" s="249"/>
      <c r="AB38" s="249"/>
      <c r="AC38" s="249"/>
      <c r="AD38" s="249"/>
      <c r="AE38" s="249"/>
      <c r="AF38" s="249"/>
      <c r="AG38" s="249"/>
      <c r="AH38" s="249"/>
      <c r="AI38" s="249"/>
      <c r="AJ38" s="249"/>
      <c r="AK38" s="249"/>
      <c r="AL38" s="249"/>
      <c r="AM38" s="249"/>
      <c r="AN38" s="249"/>
      <c r="AO38" s="249"/>
      <c r="AP38" s="249"/>
      <c r="AQ38" s="13"/>
      <c r="AR38" s="11"/>
    </row>
    <row r="39" spans="2:44" ht="14.45" customHeight="1">
      <c r="B39" s="12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49"/>
      <c r="AD39" s="249"/>
      <c r="AE39" s="249"/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13"/>
      <c r="AR39" s="11"/>
    </row>
    <row r="40" spans="2:44" ht="14.45" customHeight="1">
      <c r="B40" s="12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49"/>
      <c r="V40" s="249"/>
      <c r="W40" s="249"/>
      <c r="X40" s="249"/>
      <c r="Y40" s="249"/>
      <c r="Z40" s="249"/>
      <c r="AA40" s="249"/>
      <c r="AB40" s="249"/>
      <c r="AC40" s="249"/>
      <c r="AD40" s="249"/>
      <c r="AE40" s="249"/>
      <c r="AF40" s="249"/>
      <c r="AG40" s="249"/>
      <c r="AH40" s="249"/>
      <c r="AI40" s="249"/>
      <c r="AJ40" s="249"/>
      <c r="AK40" s="249"/>
      <c r="AL40" s="249"/>
      <c r="AM40" s="249"/>
      <c r="AN40" s="249"/>
      <c r="AO40" s="249"/>
      <c r="AP40" s="249"/>
      <c r="AQ40" s="13"/>
      <c r="AR40" s="11"/>
    </row>
    <row r="41" spans="2:44" ht="14.45" customHeight="1">
      <c r="B41" s="12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49"/>
      <c r="V41" s="249"/>
      <c r="W41" s="249"/>
      <c r="X41" s="249"/>
      <c r="Y41" s="249"/>
      <c r="Z41" s="249"/>
      <c r="AA41" s="249"/>
      <c r="AB41" s="249"/>
      <c r="AC41" s="249"/>
      <c r="AD41" s="249"/>
      <c r="AE41" s="249"/>
      <c r="AF41" s="249"/>
      <c r="AG41" s="249"/>
      <c r="AH41" s="249"/>
      <c r="AI41" s="249"/>
      <c r="AJ41" s="249"/>
      <c r="AK41" s="249"/>
      <c r="AL41" s="249"/>
      <c r="AM41" s="249"/>
      <c r="AN41" s="249"/>
      <c r="AO41" s="249"/>
      <c r="AP41" s="249"/>
      <c r="AQ41" s="13"/>
      <c r="AR41" s="11"/>
    </row>
    <row r="42" spans="2:44" ht="14.45" customHeight="1">
      <c r="B42" s="12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P42" s="249"/>
      <c r="AQ42" s="13"/>
      <c r="AR42" s="11"/>
    </row>
    <row r="43" spans="2:44" ht="14.45" customHeight="1">
      <c r="B43" s="12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49"/>
      <c r="Y43" s="249"/>
      <c r="Z43" s="249"/>
      <c r="AA43" s="249"/>
      <c r="AB43" s="249"/>
      <c r="AC43" s="249"/>
      <c r="AD43" s="249"/>
      <c r="AE43" s="249"/>
      <c r="AF43" s="249"/>
      <c r="AG43" s="249"/>
      <c r="AH43" s="249"/>
      <c r="AI43" s="249"/>
      <c r="AJ43" s="249"/>
      <c r="AK43" s="249"/>
      <c r="AL43" s="249"/>
      <c r="AM43" s="249"/>
      <c r="AN43" s="249"/>
      <c r="AO43" s="249"/>
      <c r="AP43" s="249"/>
      <c r="AQ43" s="13"/>
      <c r="AR43" s="11"/>
    </row>
    <row r="44" spans="2:44" ht="14.45" customHeight="1">
      <c r="B44" s="12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49"/>
      <c r="Y44" s="249"/>
      <c r="Z44" s="249"/>
      <c r="AA44" s="249"/>
      <c r="AB44" s="249"/>
      <c r="AC44" s="249"/>
      <c r="AD44" s="249"/>
      <c r="AE44" s="249"/>
      <c r="AF44" s="249"/>
      <c r="AG44" s="249"/>
      <c r="AH44" s="249"/>
      <c r="AI44" s="249"/>
      <c r="AJ44" s="249"/>
      <c r="AK44" s="249"/>
      <c r="AL44" s="249"/>
      <c r="AM44" s="249"/>
      <c r="AN44" s="249"/>
      <c r="AO44" s="249"/>
      <c r="AP44" s="249"/>
      <c r="AQ44" s="13"/>
      <c r="AR44" s="11"/>
    </row>
    <row r="45" spans="2:44" ht="14.45" customHeight="1">
      <c r="B45" s="12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13"/>
      <c r="AR45" s="11"/>
    </row>
    <row r="46" spans="2:44" ht="14.45" customHeight="1">
      <c r="B46" s="12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13"/>
      <c r="AR46" s="11"/>
    </row>
    <row r="47" spans="2:44" ht="14.45" customHeight="1">
      <c r="B47" s="12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13"/>
      <c r="AR47" s="11"/>
    </row>
    <row r="48" spans="2:44" ht="14.45" customHeight="1">
      <c r="B48" s="12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13"/>
      <c r="AR48" s="11"/>
    </row>
    <row r="49" spans="2:44" s="1" customFormat="1" ht="14.45" customHeight="1">
      <c r="B49" s="20"/>
      <c r="C49" s="21"/>
      <c r="D49" s="30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46</v>
      </c>
      <c r="AI49" s="31"/>
      <c r="AJ49" s="31"/>
      <c r="AK49" s="31"/>
      <c r="AL49" s="31"/>
      <c r="AM49" s="31"/>
      <c r="AN49" s="31"/>
      <c r="AO49" s="31"/>
      <c r="AP49" s="21"/>
      <c r="AQ49" s="21"/>
      <c r="AR49" s="23"/>
    </row>
    <row r="50" spans="2:44">
      <c r="B50" s="12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13"/>
      <c r="AR50" s="11"/>
    </row>
    <row r="51" spans="2:44">
      <c r="B51" s="12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13"/>
      <c r="AR51" s="11"/>
    </row>
    <row r="52" spans="2:44">
      <c r="B52" s="12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13"/>
      <c r="AR52" s="11"/>
    </row>
    <row r="53" spans="2:44">
      <c r="B53" s="12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13"/>
      <c r="AR53" s="11"/>
    </row>
    <row r="54" spans="2:44">
      <c r="B54" s="12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13"/>
      <c r="AR54" s="11"/>
    </row>
    <row r="55" spans="2:44">
      <c r="B55" s="12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13"/>
      <c r="AR55" s="11"/>
    </row>
    <row r="56" spans="2:44">
      <c r="B56" s="12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  <c r="AQ56" s="13"/>
      <c r="AR56" s="11"/>
    </row>
    <row r="57" spans="2:44">
      <c r="B57" s="12"/>
      <c r="C57" s="249"/>
      <c r="D57" s="249"/>
      <c r="E57" s="249"/>
      <c r="F57" s="249"/>
      <c r="G57" s="249"/>
      <c r="H57" s="249"/>
      <c r="I57" s="249"/>
      <c r="J57" s="249"/>
      <c r="K57" s="249"/>
      <c r="L57" s="249"/>
      <c r="M57" s="249"/>
      <c r="N57" s="249"/>
      <c r="O57" s="249"/>
      <c r="P57" s="249"/>
      <c r="Q57" s="249"/>
      <c r="R57" s="249"/>
      <c r="S57" s="249"/>
      <c r="T57" s="249"/>
      <c r="U57" s="249"/>
      <c r="V57" s="249"/>
      <c r="W57" s="249"/>
      <c r="X57" s="249"/>
      <c r="Y57" s="249"/>
      <c r="Z57" s="249"/>
      <c r="AA57" s="249"/>
      <c r="AB57" s="249"/>
      <c r="AC57" s="249"/>
      <c r="AD57" s="249"/>
      <c r="AE57" s="249"/>
      <c r="AF57" s="249"/>
      <c r="AG57" s="249"/>
      <c r="AH57" s="249"/>
      <c r="AI57" s="249"/>
      <c r="AJ57" s="249"/>
      <c r="AK57" s="249"/>
      <c r="AL57" s="249"/>
      <c r="AM57" s="249"/>
      <c r="AN57" s="249"/>
      <c r="AO57" s="249"/>
      <c r="AP57" s="249"/>
      <c r="AQ57" s="13"/>
      <c r="AR57" s="11"/>
    </row>
    <row r="58" spans="2:44">
      <c r="B58" s="12"/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13"/>
      <c r="AR58" s="11"/>
    </row>
    <row r="59" spans="2:44">
      <c r="B59" s="12"/>
      <c r="C59" s="249"/>
      <c r="D59" s="249"/>
      <c r="E59" s="249"/>
      <c r="F59" s="249"/>
      <c r="G59" s="249"/>
      <c r="H59" s="249"/>
      <c r="I59" s="249"/>
      <c r="J59" s="249"/>
      <c r="K59" s="249"/>
      <c r="L59" s="249"/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249"/>
      <c r="AF59" s="249"/>
      <c r="AG59" s="249"/>
      <c r="AH59" s="249"/>
      <c r="AI59" s="249"/>
      <c r="AJ59" s="249"/>
      <c r="AK59" s="249"/>
      <c r="AL59" s="249"/>
      <c r="AM59" s="249"/>
      <c r="AN59" s="249"/>
      <c r="AO59" s="249"/>
      <c r="AP59" s="249"/>
      <c r="AQ59" s="13"/>
      <c r="AR59" s="11"/>
    </row>
    <row r="60" spans="2:44" s="1" customFormat="1" ht="12.75">
      <c r="B60" s="20"/>
      <c r="C60" s="21"/>
      <c r="D60" s="32" t="s">
        <v>47</v>
      </c>
      <c r="E60" s="251"/>
      <c r="F60" s="251"/>
      <c r="G60" s="251"/>
      <c r="H60" s="251"/>
      <c r="I60" s="251"/>
      <c r="J60" s="251"/>
      <c r="K60" s="251"/>
      <c r="L60" s="251"/>
      <c r="M60" s="251"/>
      <c r="N60" s="251"/>
      <c r="O60" s="251"/>
      <c r="P60" s="251"/>
      <c r="Q60" s="251"/>
      <c r="R60" s="251"/>
      <c r="S60" s="251"/>
      <c r="T60" s="251"/>
      <c r="U60" s="251"/>
      <c r="V60" s="32" t="s">
        <v>48</v>
      </c>
      <c r="W60" s="251"/>
      <c r="X60" s="251"/>
      <c r="Y60" s="251"/>
      <c r="Z60" s="251"/>
      <c r="AA60" s="251"/>
      <c r="AB60" s="251"/>
      <c r="AC60" s="251"/>
      <c r="AD60" s="251"/>
      <c r="AE60" s="251"/>
      <c r="AF60" s="251"/>
      <c r="AG60" s="251"/>
      <c r="AH60" s="32" t="s">
        <v>47</v>
      </c>
      <c r="AI60" s="251"/>
      <c r="AJ60" s="251"/>
      <c r="AK60" s="251"/>
      <c r="AL60" s="251"/>
      <c r="AM60" s="32" t="s">
        <v>48</v>
      </c>
      <c r="AN60" s="251"/>
      <c r="AO60" s="251"/>
      <c r="AP60" s="21"/>
      <c r="AQ60" s="21"/>
      <c r="AR60" s="23"/>
    </row>
    <row r="61" spans="2:44">
      <c r="B61" s="12"/>
      <c r="C61" s="249"/>
      <c r="D61" s="249"/>
      <c r="E61" s="249"/>
      <c r="F61" s="249"/>
      <c r="G61" s="249"/>
      <c r="H61" s="249"/>
      <c r="I61" s="249"/>
      <c r="J61" s="249"/>
      <c r="K61" s="249"/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249"/>
      <c r="AF61" s="249"/>
      <c r="AG61" s="249"/>
      <c r="AH61" s="249"/>
      <c r="AI61" s="249"/>
      <c r="AJ61" s="249"/>
      <c r="AK61" s="249"/>
      <c r="AL61" s="249"/>
      <c r="AM61" s="249"/>
      <c r="AN61" s="249"/>
      <c r="AO61" s="249"/>
      <c r="AP61" s="249"/>
      <c r="AQ61" s="13"/>
      <c r="AR61" s="11"/>
    </row>
    <row r="62" spans="2:44">
      <c r="B62" s="12"/>
      <c r="C62" s="249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249"/>
      <c r="W62" s="249"/>
      <c r="X62" s="249"/>
      <c r="Y62" s="249"/>
      <c r="Z62" s="249"/>
      <c r="AA62" s="249"/>
      <c r="AB62" s="249"/>
      <c r="AC62" s="249"/>
      <c r="AD62" s="249"/>
      <c r="AE62" s="249"/>
      <c r="AF62" s="249"/>
      <c r="AG62" s="249"/>
      <c r="AH62" s="249"/>
      <c r="AI62" s="249"/>
      <c r="AJ62" s="249"/>
      <c r="AK62" s="249"/>
      <c r="AL62" s="249"/>
      <c r="AM62" s="249"/>
      <c r="AN62" s="249"/>
      <c r="AO62" s="249"/>
      <c r="AP62" s="249"/>
      <c r="AQ62" s="13"/>
      <c r="AR62" s="11"/>
    </row>
    <row r="63" spans="2:44">
      <c r="B63" s="12"/>
      <c r="C63" s="249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49"/>
      <c r="O63" s="249"/>
      <c r="P63" s="249"/>
      <c r="Q63" s="249"/>
      <c r="R63" s="249"/>
      <c r="S63" s="249"/>
      <c r="T63" s="249"/>
      <c r="U63" s="249"/>
      <c r="V63" s="249"/>
      <c r="W63" s="249"/>
      <c r="X63" s="249"/>
      <c r="Y63" s="249"/>
      <c r="Z63" s="249"/>
      <c r="AA63" s="249"/>
      <c r="AB63" s="249"/>
      <c r="AC63" s="249"/>
      <c r="AD63" s="249"/>
      <c r="AE63" s="249"/>
      <c r="AF63" s="249"/>
      <c r="AG63" s="249"/>
      <c r="AH63" s="249"/>
      <c r="AI63" s="249"/>
      <c r="AJ63" s="249"/>
      <c r="AK63" s="249"/>
      <c r="AL63" s="249"/>
      <c r="AM63" s="249"/>
      <c r="AN63" s="249"/>
      <c r="AO63" s="249"/>
      <c r="AP63" s="249"/>
      <c r="AQ63" s="13"/>
      <c r="AR63" s="11"/>
    </row>
    <row r="64" spans="2:44" s="1" customFormat="1" ht="12.75">
      <c r="B64" s="20"/>
      <c r="C64" s="21"/>
      <c r="D64" s="30" t="s">
        <v>49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50</v>
      </c>
      <c r="AI64" s="31"/>
      <c r="AJ64" s="31"/>
      <c r="AK64" s="31"/>
      <c r="AL64" s="31"/>
      <c r="AM64" s="31"/>
      <c r="AN64" s="31"/>
      <c r="AO64" s="31"/>
      <c r="AP64" s="21"/>
      <c r="AQ64" s="21"/>
      <c r="AR64" s="23"/>
    </row>
    <row r="65" spans="2:44">
      <c r="B65" s="12"/>
      <c r="C65" s="249"/>
      <c r="D65" s="249"/>
      <c r="E65" s="249"/>
      <c r="F65" s="249"/>
      <c r="G65" s="249"/>
      <c r="H65" s="249"/>
      <c r="I65" s="249"/>
      <c r="J65" s="249"/>
      <c r="K65" s="249"/>
      <c r="L65" s="249"/>
      <c r="M65" s="249"/>
      <c r="N65" s="249"/>
      <c r="O65" s="249"/>
      <c r="P65" s="249"/>
      <c r="Q65" s="249"/>
      <c r="R65" s="249"/>
      <c r="S65" s="249"/>
      <c r="T65" s="249"/>
      <c r="U65" s="249"/>
      <c r="V65" s="249"/>
      <c r="W65" s="249"/>
      <c r="X65" s="249"/>
      <c r="Y65" s="249"/>
      <c r="Z65" s="249"/>
      <c r="AA65" s="249"/>
      <c r="AB65" s="249"/>
      <c r="AC65" s="249"/>
      <c r="AD65" s="249"/>
      <c r="AE65" s="249"/>
      <c r="AF65" s="249"/>
      <c r="AG65" s="249"/>
      <c r="AH65" s="249"/>
      <c r="AI65" s="249"/>
      <c r="AJ65" s="249"/>
      <c r="AK65" s="249"/>
      <c r="AL65" s="249"/>
      <c r="AM65" s="249"/>
      <c r="AN65" s="249"/>
      <c r="AO65" s="249"/>
      <c r="AP65" s="249"/>
      <c r="AQ65" s="13"/>
      <c r="AR65" s="11"/>
    </row>
    <row r="66" spans="2:44">
      <c r="B66" s="12"/>
      <c r="C66" s="249"/>
      <c r="D66" s="249"/>
      <c r="E66" s="249"/>
      <c r="F66" s="249"/>
      <c r="G66" s="249"/>
      <c r="H66" s="249"/>
      <c r="I66" s="249"/>
      <c r="J66" s="249"/>
      <c r="K66" s="249"/>
      <c r="L66" s="249"/>
      <c r="M66" s="249"/>
      <c r="N66" s="249"/>
      <c r="O66" s="249"/>
      <c r="P66" s="249"/>
      <c r="Q66" s="249"/>
      <c r="R66" s="249"/>
      <c r="S66" s="249"/>
      <c r="T66" s="249"/>
      <c r="U66" s="249"/>
      <c r="V66" s="249"/>
      <c r="W66" s="249"/>
      <c r="X66" s="249"/>
      <c r="Y66" s="249"/>
      <c r="Z66" s="249"/>
      <c r="AA66" s="249"/>
      <c r="AB66" s="249"/>
      <c r="AC66" s="249"/>
      <c r="AD66" s="249"/>
      <c r="AE66" s="249"/>
      <c r="AF66" s="249"/>
      <c r="AG66" s="249"/>
      <c r="AH66" s="249"/>
      <c r="AI66" s="249"/>
      <c r="AJ66" s="249"/>
      <c r="AK66" s="249"/>
      <c r="AL66" s="249"/>
      <c r="AM66" s="249"/>
      <c r="AN66" s="249"/>
      <c r="AO66" s="249"/>
      <c r="AP66" s="249"/>
      <c r="AQ66" s="13"/>
      <c r="AR66" s="11"/>
    </row>
    <row r="67" spans="2:44">
      <c r="B67" s="12"/>
      <c r="C67" s="249"/>
      <c r="D67" s="249"/>
      <c r="E67" s="249"/>
      <c r="F67" s="249"/>
      <c r="G67" s="249"/>
      <c r="H67" s="249"/>
      <c r="I67" s="249"/>
      <c r="J67" s="249"/>
      <c r="K67" s="249"/>
      <c r="L67" s="249"/>
      <c r="M67" s="249"/>
      <c r="N67" s="249"/>
      <c r="O67" s="249"/>
      <c r="P67" s="249"/>
      <c r="Q67" s="249"/>
      <c r="R67" s="249"/>
      <c r="S67" s="249"/>
      <c r="T67" s="249"/>
      <c r="U67" s="249"/>
      <c r="V67" s="249"/>
      <c r="W67" s="249"/>
      <c r="X67" s="249"/>
      <c r="Y67" s="249"/>
      <c r="Z67" s="249"/>
      <c r="AA67" s="249"/>
      <c r="AB67" s="249"/>
      <c r="AC67" s="249"/>
      <c r="AD67" s="249"/>
      <c r="AE67" s="249"/>
      <c r="AF67" s="249"/>
      <c r="AG67" s="249"/>
      <c r="AH67" s="249"/>
      <c r="AI67" s="249"/>
      <c r="AJ67" s="249"/>
      <c r="AK67" s="249"/>
      <c r="AL67" s="249"/>
      <c r="AM67" s="249"/>
      <c r="AN67" s="249"/>
      <c r="AO67" s="249"/>
      <c r="AP67" s="249"/>
      <c r="AQ67" s="13"/>
      <c r="AR67" s="11"/>
    </row>
    <row r="68" spans="2:44">
      <c r="B68" s="12"/>
      <c r="C68" s="249"/>
      <c r="D68" s="249"/>
      <c r="E68" s="249"/>
      <c r="F68" s="249"/>
      <c r="G68" s="249"/>
      <c r="H68" s="249"/>
      <c r="I68" s="249"/>
      <c r="J68" s="249"/>
      <c r="K68" s="249"/>
      <c r="L68" s="249"/>
      <c r="M68" s="249"/>
      <c r="N68" s="249"/>
      <c r="O68" s="249"/>
      <c r="P68" s="249"/>
      <c r="Q68" s="249"/>
      <c r="R68" s="249"/>
      <c r="S68" s="249"/>
      <c r="T68" s="249"/>
      <c r="U68" s="249"/>
      <c r="V68" s="249"/>
      <c r="W68" s="249"/>
      <c r="X68" s="249"/>
      <c r="Y68" s="249"/>
      <c r="Z68" s="249"/>
      <c r="AA68" s="249"/>
      <c r="AB68" s="249"/>
      <c r="AC68" s="249"/>
      <c r="AD68" s="249"/>
      <c r="AE68" s="249"/>
      <c r="AF68" s="249"/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  <c r="AQ68" s="13"/>
      <c r="AR68" s="11"/>
    </row>
    <row r="69" spans="2:44">
      <c r="B69" s="12"/>
      <c r="C69" s="249"/>
      <c r="D69" s="249"/>
      <c r="E69" s="249"/>
      <c r="F69" s="249"/>
      <c r="G69" s="249"/>
      <c r="H69" s="249"/>
      <c r="I69" s="249"/>
      <c r="J69" s="249"/>
      <c r="K69" s="249"/>
      <c r="L69" s="249"/>
      <c r="M69" s="249"/>
      <c r="N69" s="249"/>
      <c r="O69" s="249"/>
      <c r="P69" s="249"/>
      <c r="Q69" s="249"/>
      <c r="R69" s="249"/>
      <c r="S69" s="249"/>
      <c r="T69" s="249"/>
      <c r="U69" s="249"/>
      <c r="V69" s="249"/>
      <c r="W69" s="249"/>
      <c r="X69" s="249"/>
      <c r="Y69" s="249"/>
      <c r="Z69" s="249"/>
      <c r="AA69" s="249"/>
      <c r="AB69" s="249"/>
      <c r="AC69" s="249"/>
      <c r="AD69" s="249"/>
      <c r="AE69" s="249"/>
      <c r="AF69" s="249"/>
      <c r="AG69" s="249"/>
      <c r="AH69" s="249"/>
      <c r="AI69" s="249"/>
      <c r="AJ69" s="249"/>
      <c r="AK69" s="249"/>
      <c r="AL69" s="249"/>
      <c r="AM69" s="249"/>
      <c r="AN69" s="249"/>
      <c r="AO69" s="249"/>
      <c r="AP69" s="249"/>
      <c r="AQ69" s="13"/>
      <c r="AR69" s="11"/>
    </row>
    <row r="70" spans="2:44">
      <c r="B70" s="12"/>
      <c r="C70" s="249"/>
      <c r="D70" s="249"/>
      <c r="E70" s="249"/>
      <c r="F70" s="249"/>
      <c r="G70" s="249"/>
      <c r="H70" s="249"/>
      <c r="I70" s="249"/>
      <c r="J70" s="249"/>
      <c r="K70" s="249"/>
      <c r="L70" s="249"/>
      <c r="M70" s="249"/>
      <c r="N70" s="249"/>
      <c r="O70" s="249"/>
      <c r="P70" s="249"/>
      <c r="Q70" s="249"/>
      <c r="R70" s="249"/>
      <c r="S70" s="249"/>
      <c r="T70" s="249"/>
      <c r="U70" s="249"/>
      <c r="V70" s="249"/>
      <c r="W70" s="249"/>
      <c r="X70" s="249"/>
      <c r="Y70" s="249"/>
      <c r="Z70" s="249"/>
      <c r="AA70" s="249"/>
      <c r="AB70" s="249"/>
      <c r="AC70" s="249"/>
      <c r="AD70" s="249"/>
      <c r="AE70" s="249"/>
      <c r="AF70" s="249"/>
      <c r="AG70" s="249"/>
      <c r="AH70" s="249"/>
      <c r="AI70" s="249"/>
      <c r="AJ70" s="249"/>
      <c r="AK70" s="249"/>
      <c r="AL70" s="249"/>
      <c r="AM70" s="249"/>
      <c r="AN70" s="249"/>
      <c r="AO70" s="249"/>
      <c r="AP70" s="249"/>
      <c r="AQ70" s="13"/>
      <c r="AR70" s="11"/>
    </row>
    <row r="71" spans="2:44">
      <c r="B71" s="12"/>
      <c r="C71" s="249"/>
      <c r="D71" s="249"/>
      <c r="E71" s="249"/>
      <c r="F71" s="249"/>
      <c r="G71" s="249"/>
      <c r="H71" s="249"/>
      <c r="I71" s="249"/>
      <c r="J71" s="249"/>
      <c r="K71" s="249"/>
      <c r="L71" s="249"/>
      <c r="M71" s="249"/>
      <c r="N71" s="249"/>
      <c r="O71" s="249"/>
      <c r="P71" s="249"/>
      <c r="Q71" s="249"/>
      <c r="R71" s="249"/>
      <c r="S71" s="249"/>
      <c r="T71" s="249"/>
      <c r="U71" s="249"/>
      <c r="V71" s="249"/>
      <c r="W71" s="249"/>
      <c r="X71" s="249"/>
      <c r="Y71" s="249"/>
      <c r="Z71" s="249"/>
      <c r="AA71" s="249"/>
      <c r="AB71" s="249"/>
      <c r="AC71" s="249"/>
      <c r="AD71" s="249"/>
      <c r="AE71" s="249"/>
      <c r="AF71" s="249"/>
      <c r="AG71" s="249"/>
      <c r="AH71" s="249"/>
      <c r="AI71" s="249"/>
      <c r="AJ71" s="249"/>
      <c r="AK71" s="249"/>
      <c r="AL71" s="249"/>
      <c r="AM71" s="249"/>
      <c r="AN71" s="249"/>
      <c r="AO71" s="249"/>
      <c r="AP71" s="249"/>
      <c r="AQ71" s="13"/>
      <c r="AR71" s="11"/>
    </row>
    <row r="72" spans="2:44">
      <c r="B72" s="12"/>
      <c r="C72" s="249"/>
      <c r="D72" s="249"/>
      <c r="E72" s="249"/>
      <c r="F72" s="249"/>
      <c r="G72" s="249"/>
      <c r="H72" s="249"/>
      <c r="I72" s="249"/>
      <c r="J72" s="249"/>
      <c r="K72" s="249"/>
      <c r="L72" s="249"/>
      <c r="M72" s="249"/>
      <c r="N72" s="249"/>
      <c r="O72" s="249"/>
      <c r="P72" s="249"/>
      <c r="Q72" s="249"/>
      <c r="R72" s="249"/>
      <c r="S72" s="249"/>
      <c r="T72" s="249"/>
      <c r="U72" s="249"/>
      <c r="V72" s="249"/>
      <c r="W72" s="249"/>
      <c r="X72" s="249"/>
      <c r="Y72" s="249"/>
      <c r="Z72" s="249"/>
      <c r="AA72" s="249"/>
      <c r="AB72" s="249"/>
      <c r="AC72" s="249"/>
      <c r="AD72" s="249"/>
      <c r="AE72" s="249"/>
      <c r="AF72" s="249"/>
      <c r="AG72" s="249"/>
      <c r="AH72" s="249"/>
      <c r="AI72" s="249"/>
      <c r="AJ72" s="249"/>
      <c r="AK72" s="249"/>
      <c r="AL72" s="249"/>
      <c r="AM72" s="249"/>
      <c r="AN72" s="249"/>
      <c r="AO72" s="249"/>
      <c r="AP72" s="249"/>
      <c r="AQ72" s="13"/>
      <c r="AR72" s="11"/>
    </row>
    <row r="73" spans="2:44">
      <c r="B73" s="12"/>
      <c r="C73" s="249"/>
      <c r="D73" s="249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249"/>
      <c r="AF73" s="249"/>
      <c r="AG73" s="249"/>
      <c r="AH73" s="249"/>
      <c r="AI73" s="249"/>
      <c r="AJ73" s="249"/>
      <c r="AK73" s="249"/>
      <c r="AL73" s="249"/>
      <c r="AM73" s="249"/>
      <c r="AN73" s="249"/>
      <c r="AO73" s="249"/>
      <c r="AP73" s="249"/>
      <c r="AQ73" s="13"/>
      <c r="AR73" s="11"/>
    </row>
    <row r="74" spans="2:44">
      <c r="B74" s="12"/>
      <c r="C74" s="249"/>
      <c r="D74" s="249"/>
      <c r="E74" s="249"/>
      <c r="F74" s="249"/>
      <c r="G74" s="249"/>
      <c r="H74" s="249"/>
      <c r="I74" s="249"/>
      <c r="J74" s="249"/>
      <c r="K74" s="249"/>
      <c r="L74" s="249"/>
      <c r="M74" s="249"/>
      <c r="N74" s="249"/>
      <c r="O74" s="249"/>
      <c r="P74" s="249"/>
      <c r="Q74" s="249"/>
      <c r="R74" s="249"/>
      <c r="S74" s="249"/>
      <c r="T74" s="249"/>
      <c r="U74" s="249"/>
      <c r="V74" s="249"/>
      <c r="W74" s="249"/>
      <c r="X74" s="249"/>
      <c r="Y74" s="249"/>
      <c r="Z74" s="249"/>
      <c r="AA74" s="249"/>
      <c r="AB74" s="249"/>
      <c r="AC74" s="249"/>
      <c r="AD74" s="249"/>
      <c r="AE74" s="249"/>
      <c r="AF74" s="249"/>
      <c r="AG74" s="249"/>
      <c r="AH74" s="249"/>
      <c r="AI74" s="249"/>
      <c r="AJ74" s="249"/>
      <c r="AK74" s="249"/>
      <c r="AL74" s="249"/>
      <c r="AM74" s="249"/>
      <c r="AN74" s="249"/>
      <c r="AO74" s="249"/>
      <c r="AP74" s="249"/>
      <c r="AQ74" s="13"/>
      <c r="AR74" s="11"/>
    </row>
    <row r="75" spans="2:44" s="1" customFormat="1" ht="12.75">
      <c r="B75" s="20"/>
      <c r="C75" s="21"/>
      <c r="D75" s="32" t="s">
        <v>47</v>
      </c>
      <c r="E75" s="251"/>
      <c r="F75" s="251"/>
      <c r="G75" s="251"/>
      <c r="H75" s="251"/>
      <c r="I75" s="251"/>
      <c r="J75" s="251"/>
      <c r="K75" s="251"/>
      <c r="L75" s="251"/>
      <c r="M75" s="251"/>
      <c r="N75" s="251"/>
      <c r="O75" s="251"/>
      <c r="P75" s="251"/>
      <c r="Q75" s="251"/>
      <c r="R75" s="251"/>
      <c r="S75" s="251"/>
      <c r="T75" s="251"/>
      <c r="U75" s="251"/>
      <c r="V75" s="32" t="s">
        <v>48</v>
      </c>
      <c r="W75" s="251"/>
      <c r="X75" s="251"/>
      <c r="Y75" s="251"/>
      <c r="Z75" s="251"/>
      <c r="AA75" s="251"/>
      <c r="AB75" s="251"/>
      <c r="AC75" s="251"/>
      <c r="AD75" s="251"/>
      <c r="AE75" s="251"/>
      <c r="AF75" s="251"/>
      <c r="AG75" s="251"/>
      <c r="AH75" s="32" t="s">
        <v>47</v>
      </c>
      <c r="AI75" s="251"/>
      <c r="AJ75" s="251"/>
      <c r="AK75" s="251"/>
      <c r="AL75" s="251"/>
      <c r="AM75" s="32" t="s">
        <v>48</v>
      </c>
      <c r="AN75" s="251"/>
      <c r="AO75" s="251"/>
      <c r="AP75" s="21"/>
      <c r="AQ75" s="21"/>
      <c r="AR75" s="23"/>
    </row>
    <row r="76" spans="2:44" s="1" customFormat="1">
      <c r="B76" s="20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3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3"/>
    </row>
    <row r="81" spans="1:91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3"/>
    </row>
    <row r="82" spans="1:91" s="1" customFormat="1" ht="24.95" customHeight="1">
      <c r="B82" s="20"/>
      <c r="C82" s="14" t="s">
        <v>51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3"/>
    </row>
    <row r="83" spans="1:91" s="1" customFormat="1" ht="6.95" customHeight="1"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3"/>
    </row>
    <row r="84" spans="1:91" s="3" customFormat="1" ht="12" customHeight="1">
      <c r="B84" s="37"/>
      <c r="C84" s="18" t="s">
        <v>12</v>
      </c>
      <c r="D84" s="253"/>
      <c r="E84" s="253"/>
      <c r="F84" s="253"/>
      <c r="G84" s="253"/>
      <c r="H84" s="253"/>
      <c r="I84" s="253"/>
      <c r="J84" s="253"/>
      <c r="K84" s="253"/>
      <c r="L84" s="253" t="str">
        <f>K5</f>
        <v>190/1920</v>
      </c>
      <c r="M84" s="253"/>
      <c r="N84" s="253"/>
      <c r="O84" s="253"/>
      <c r="P84" s="253"/>
      <c r="Q84" s="253"/>
      <c r="R84" s="253"/>
      <c r="S84" s="253"/>
      <c r="T84" s="253"/>
      <c r="U84" s="253"/>
      <c r="V84" s="253"/>
      <c r="W84" s="253"/>
      <c r="X84" s="253"/>
      <c r="Y84" s="253"/>
      <c r="Z84" s="253"/>
      <c r="AA84" s="253"/>
      <c r="AB84" s="253"/>
      <c r="AC84" s="253"/>
      <c r="AD84" s="253"/>
      <c r="AE84" s="253"/>
      <c r="AF84" s="253"/>
      <c r="AG84" s="253"/>
      <c r="AH84" s="253"/>
      <c r="AI84" s="253"/>
      <c r="AJ84" s="253"/>
      <c r="AK84" s="253"/>
      <c r="AL84" s="253"/>
      <c r="AM84" s="253"/>
      <c r="AN84" s="253"/>
      <c r="AO84" s="253"/>
      <c r="AP84" s="253"/>
      <c r="AQ84" s="38"/>
      <c r="AR84" s="39"/>
    </row>
    <row r="85" spans="1:91" s="4" customFormat="1" ht="36.950000000000003" customHeight="1">
      <c r="B85" s="40"/>
      <c r="C85" s="41" t="s">
        <v>14</v>
      </c>
      <c r="D85" s="246"/>
      <c r="E85" s="246"/>
      <c r="F85" s="246"/>
      <c r="G85" s="246"/>
      <c r="H85" s="246"/>
      <c r="I85" s="246"/>
      <c r="J85" s="246"/>
      <c r="K85" s="246"/>
      <c r="L85" s="295" t="str">
        <f>K6</f>
        <v>Revitalizace sportovního areálu v Holicích  - Zpevněné plochy - 2. ČÁST</v>
      </c>
      <c r="M85" s="296"/>
      <c r="N85" s="296"/>
      <c r="O85" s="296"/>
      <c r="P85" s="296"/>
      <c r="Q85" s="296"/>
      <c r="R85" s="296"/>
      <c r="S85" s="296"/>
      <c r="T85" s="296"/>
      <c r="U85" s="296"/>
      <c r="V85" s="296"/>
      <c r="W85" s="296"/>
      <c r="X85" s="296"/>
      <c r="Y85" s="296"/>
      <c r="Z85" s="296"/>
      <c r="AA85" s="296"/>
      <c r="AB85" s="296"/>
      <c r="AC85" s="296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  <c r="AP85" s="246"/>
      <c r="AQ85" s="42"/>
      <c r="AR85" s="43"/>
    </row>
    <row r="86" spans="1:91" s="1" customFormat="1" ht="6.95" customHeight="1">
      <c r="B86" s="20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3"/>
    </row>
    <row r="87" spans="1:91" s="1" customFormat="1" ht="12" customHeight="1">
      <c r="B87" s="20"/>
      <c r="C87" s="18" t="s">
        <v>17</v>
      </c>
      <c r="D87" s="21"/>
      <c r="E87" s="21"/>
      <c r="F87" s="21"/>
      <c r="G87" s="21"/>
      <c r="H87" s="21"/>
      <c r="I87" s="21"/>
      <c r="J87" s="21"/>
      <c r="K87" s="21"/>
      <c r="L87" s="44" t="str">
        <f>IF(K8="","",K8)</f>
        <v>Holice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8" t="s">
        <v>19</v>
      </c>
      <c r="AJ87" s="21"/>
      <c r="AK87" s="21"/>
      <c r="AL87" s="21"/>
      <c r="AM87" s="297" t="str">
        <f>IF(AN8= "","",AN8)</f>
        <v>10. 6. 2019</v>
      </c>
      <c r="AN87" s="297"/>
      <c r="AO87" s="21"/>
      <c r="AP87" s="21"/>
      <c r="AQ87" s="21"/>
      <c r="AR87" s="23"/>
    </row>
    <row r="88" spans="1:91" s="1" customFormat="1" ht="6.95" customHeight="1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3"/>
    </row>
    <row r="89" spans="1:91" s="1" customFormat="1" ht="15.2" customHeight="1">
      <c r="B89" s="20"/>
      <c r="C89" s="18" t="s">
        <v>21</v>
      </c>
      <c r="D89" s="21"/>
      <c r="E89" s="21"/>
      <c r="F89" s="21"/>
      <c r="G89" s="21"/>
      <c r="H89" s="21"/>
      <c r="I89" s="21"/>
      <c r="J89" s="21"/>
      <c r="K89" s="21"/>
      <c r="L89" s="253" t="str">
        <f>IF(E11= "","",E11)</f>
        <v xml:space="preserve"> 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8" t="s">
        <v>26</v>
      </c>
      <c r="AJ89" s="21"/>
      <c r="AK89" s="21"/>
      <c r="AL89" s="21"/>
      <c r="AM89" s="267" t="str">
        <f>IF(E17="","",E17)</f>
        <v>VIAPROJEKT s.r.o. HK</v>
      </c>
      <c r="AN89" s="268"/>
      <c r="AO89" s="268"/>
      <c r="AP89" s="268"/>
      <c r="AQ89" s="21"/>
      <c r="AR89" s="23"/>
      <c r="AS89" s="261" t="s">
        <v>52</v>
      </c>
      <c r="AT89" s="262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2" customHeight="1">
      <c r="B90" s="20"/>
      <c r="C90" s="18" t="s">
        <v>25</v>
      </c>
      <c r="D90" s="21"/>
      <c r="E90" s="21"/>
      <c r="F90" s="21"/>
      <c r="G90" s="21"/>
      <c r="H90" s="21"/>
      <c r="I90" s="21"/>
      <c r="J90" s="21"/>
      <c r="K90" s="21"/>
      <c r="L90" s="253" t="str">
        <f>IF(E14="","",E14)</f>
        <v xml:space="preserve"> 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8" t="s">
        <v>29</v>
      </c>
      <c r="AJ90" s="21"/>
      <c r="AK90" s="21"/>
      <c r="AL90" s="21"/>
      <c r="AM90" s="267" t="str">
        <f>IF(E20="","",E20)</f>
        <v>B.Burešová</v>
      </c>
      <c r="AN90" s="268"/>
      <c r="AO90" s="268"/>
      <c r="AP90" s="268"/>
      <c r="AQ90" s="21"/>
      <c r="AR90" s="23"/>
      <c r="AS90" s="263"/>
      <c r="AT90" s="264"/>
      <c r="AU90" s="47"/>
      <c r="AV90" s="47"/>
      <c r="AW90" s="47"/>
      <c r="AX90" s="47"/>
      <c r="AY90" s="47"/>
      <c r="AZ90" s="47"/>
      <c r="BA90" s="47"/>
      <c r="BB90" s="47"/>
      <c r="BC90" s="47"/>
      <c r="BD90" s="48"/>
    </row>
    <row r="91" spans="1:91" s="1" customFormat="1" ht="10.9" customHeight="1">
      <c r="B91" s="20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3"/>
      <c r="AS91" s="265"/>
      <c r="AT91" s="266"/>
      <c r="AU91" s="49"/>
      <c r="AV91" s="49"/>
      <c r="AW91" s="49"/>
      <c r="AX91" s="49"/>
      <c r="AY91" s="49"/>
      <c r="AZ91" s="49"/>
      <c r="BA91" s="49"/>
      <c r="BB91" s="49"/>
      <c r="BC91" s="49"/>
      <c r="BD91" s="50"/>
    </row>
    <row r="92" spans="1:91" s="1" customFormat="1" ht="29.25" customHeight="1">
      <c r="B92" s="20"/>
      <c r="C92" s="294" t="s">
        <v>53</v>
      </c>
      <c r="D92" s="270"/>
      <c r="E92" s="270"/>
      <c r="F92" s="270"/>
      <c r="G92" s="270"/>
      <c r="H92" s="51"/>
      <c r="I92" s="269" t="s">
        <v>54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98" t="s">
        <v>55</v>
      </c>
      <c r="AH92" s="270"/>
      <c r="AI92" s="270"/>
      <c r="AJ92" s="270"/>
      <c r="AK92" s="270"/>
      <c r="AL92" s="270"/>
      <c r="AM92" s="270"/>
      <c r="AN92" s="269" t="s">
        <v>56</v>
      </c>
      <c r="AO92" s="270"/>
      <c r="AP92" s="271"/>
      <c r="AQ92" s="52" t="s">
        <v>57</v>
      </c>
      <c r="AR92" s="23"/>
      <c r="AS92" s="53" t="s">
        <v>58</v>
      </c>
      <c r="AT92" s="54" t="s">
        <v>59</v>
      </c>
      <c r="AU92" s="54" t="s">
        <v>60</v>
      </c>
      <c r="AV92" s="54" t="s">
        <v>61</v>
      </c>
      <c r="AW92" s="54" t="s">
        <v>62</v>
      </c>
      <c r="AX92" s="54" t="s">
        <v>63</v>
      </c>
      <c r="AY92" s="54" t="s">
        <v>64</v>
      </c>
      <c r="AZ92" s="54" t="s">
        <v>65</v>
      </c>
      <c r="BA92" s="54" t="s">
        <v>66</v>
      </c>
      <c r="BB92" s="54" t="s">
        <v>67</v>
      </c>
      <c r="BC92" s="54" t="s">
        <v>68</v>
      </c>
      <c r="BD92" s="55" t="s">
        <v>69</v>
      </c>
    </row>
    <row r="93" spans="1:91" s="1" customFormat="1" ht="10.9" customHeight="1">
      <c r="B93" s="20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3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</row>
    <row r="94" spans="1:91" s="5" customFormat="1" ht="32.450000000000003" customHeight="1">
      <c r="B94" s="59"/>
      <c r="C94" s="60" t="s">
        <v>70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75">
        <f>ROUND(AG95,2)</f>
        <v>0</v>
      </c>
      <c r="AH94" s="275"/>
      <c r="AI94" s="275"/>
      <c r="AJ94" s="275"/>
      <c r="AK94" s="275"/>
      <c r="AL94" s="275"/>
      <c r="AM94" s="275"/>
      <c r="AN94" s="276">
        <f>SUM(AG94,AT94)</f>
        <v>0</v>
      </c>
      <c r="AO94" s="276"/>
      <c r="AP94" s="276"/>
      <c r="AQ94" s="62" t="s">
        <v>1</v>
      </c>
      <c r="AR94" s="63"/>
      <c r="AS94" s="64">
        <f>ROUND(AS95,2)</f>
        <v>0</v>
      </c>
      <c r="AT94" s="65">
        <f>ROUND(SUM(AV94:AW94),2)</f>
        <v>0</v>
      </c>
      <c r="AU94" s="66">
        <f>ROUND(AU95,5)</f>
        <v>2193.0541199999998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71</v>
      </c>
      <c r="BT94" s="68" t="s">
        <v>72</v>
      </c>
      <c r="BU94" s="69" t="s">
        <v>73</v>
      </c>
      <c r="BV94" s="68" t="s">
        <v>74</v>
      </c>
      <c r="BW94" s="68" t="s">
        <v>5</v>
      </c>
      <c r="BX94" s="68" t="s">
        <v>75</v>
      </c>
      <c r="CL94" s="68" t="s">
        <v>1</v>
      </c>
    </row>
    <row r="95" spans="1:91" s="6" customFormat="1" ht="16.5" customHeight="1">
      <c r="B95" s="70"/>
      <c r="C95" s="71"/>
      <c r="D95" s="300" t="s">
        <v>71</v>
      </c>
      <c r="E95" s="300"/>
      <c r="F95" s="300"/>
      <c r="G95" s="300"/>
      <c r="H95" s="300"/>
      <c r="I95" s="254"/>
      <c r="J95" s="300" t="s">
        <v>476</v>
      </c>
      <c r="K95" s="300"/>
      <c r="L95" s="300"/>
      <c r="M95" s="300"/>
      <c r="N95" s="300"/>
      <c r="O95" s="300"/>
      <c r="P95" s="300"/>
      <c r="Q95" s="300"/>
      <c r="R95" s="300"/>
      <c r="S95" s="300"/>
      <c r="T95" s="300"/>
      <c r="U95" s="300"/>
      <c r="V95" s="300"/>
      <c r="W95" s="300"/>
      <c r="X95" s="300"/>
      <c r="Y95" s="300"/>
      <c r="Z95" s="300"/>
      <c r="AA95" s="300"/>
      <c r="AB95" s="300"/>
      <c r="AC95" s="300"/>
      <c r="AD95" s="300"/>
      <c r="AE95" s="300"/>
      <c r="AF95" s="300"/>
      <c r="AG95" s="274">
        <f>ROUND(SUM(AG96:AG98),2)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72" t="s">
        <v>76</v>
      </c>
      <c r="AR95" s="73"/>
      <c r="AS95" s="74">
        <f>ROUND(SUM(AS96:AS98),2)</f>
        <v>0</v>
      </c>
      <c r="AT95" s="75">
        <f>ROUND(SUM(AV95:AW95),2)</f>
        <v>0</v>
      </c>
      <c r="AU95" s="76">
        <f>ROUND(SUM(AU96:AU98),5)</f>
        <v>2193.0541199999998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ROUND(SUM(AZ96:AZ98),2)</f>
        <v>0</v>
      </c>
      <c r="BA95" s="75">
        <f>ROUND(SUM(BA96:BA98),2)</f>
        <v>0</v>
      </c>
      <c r="BB95" s="75">
        <f>ROUND(SUM(BB96:BB98),2)</f>
        <v>0</v>
      </c>
      <c r="BC95" s="75">
        <f>ROUND(SUM(BC96:BC98),2)</f>
        <v>0</v>
      </c>
      <c r="BD95" s="77">
        <f>ROUND(SUM(BD96:BD98),2)</f>
        <v>0</v>
      </c>
      <c r="BS95" s="78" t="s">
        <v>71</v>
      </c>
      <c r="BT95" s="78" t="s">
        <v>77</v>
      </c>
      <c r="BU95" s="78" t="s">
        <v>73</v>
      </c>
      <c r="BV95" s="78" t="s">
        <v>74</v>
      </c>
      <c r="BW95" s="78" t="s">
        <v>78</v>
      </c>
      <c r="BX95" s="78" t="s">
        <v>5</v>
      </c>
      <c r="CL95" s="78" t="s">
        <v>1</v>
      </c>
      <c r="CM95" s="78" t="s">
        <v>79</v>
      </c>
    </row>
    <row r="96" spans="1:91" s="3" customFormat="1" ht="16.5" customHeight="1">
      <c r="A96" s="79" t="s">
        <v>80</v>
      </c>
      <c r="B96" s="37"/>
      <c r="C96" s="252"/>
      <c r="D96" s="252"/>
      <c r="E96" s="299" t="s">
        <v>81</v>
      </c>
      <c r="F96" s="299"/>
      <c r="G96" s="299"/>
      <c r="H96" s="299"/>
      <c r="I96" s="299"/>
      <c r="J96" s="252"/>
      <c r="K96" s="299" t="s">
        <v>82</v>
      </c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299"/>
      <c r="AF96" s="299"/>
      <c r="AG96" s="277">
        <f>'a - Přípravné práce'!J32</f>
        <v>0</v>
      </c>
      <c r="AH96" s="278"/>
      <c r="AI96" s="278"/>
      <c r="AJ96" s="278"/>
      <c r="AK96" s="278"/>
      <c r="AL96" s="278"/>
      <c r="AM96" s="278"/>
      <c r="AN96" s="277">
        <f>SUM(AG96,AT96)</f>
        <v>0</v>
      </c>
      <c r="AO96" s="278"/>
      <c r="AP96" s="278"/>
      <c r="AQ96" s="80" t="s">
        <v>83</v>
      </c>
      <c r="AR96" s="39"/>
      <c r="AS96" s="81">
        <v>0</v>
      </c>
      <c r="AT96" s="82">
        <f>ROUND(SUM(AV96:AW96),2)</f>
        <v>0</v>
      </c>
      <c r="AU96" s="83">
        <f>'a - Přípravné práce'!P126</f>
        <v>123.79401099999998</v>
      </c>
      <c r="AV96" s="82">
        <f>'a - Přípravné práce'!J35</f>
        <v>0</v>
      </c>
      <c r="AW96" s="82">
        <f>'a - Přípravné práce'!J36</f>
        <v>0</v>
      </c>
      <c r="AX96" s="82">
        <f>'a - Přípravné práce'!J37</f>
        <v>0</v>
      </c>
      <c r="AY96" s="82">
        <f>'a - Přípravné práce'!J38</f>
        <v>0</v>
      </c>
      <c r="AZ96" s="82">
        <f>'a - Přípravné práce'!F35</f>
        <v>0</v>
      </c>
      <c r="BA96" s="82">
        <f>'a - Přípravné práce'!F36</f>
        <v>0</v>
      </c>
      <c r="BB96" s="82">
        <f>'a - Přípravné práce'!F37</f>
        <v>0</v>
      </c>
      <c r="BC96" s="82">
        <f>'a - Přípravné práce'!F38</f>
        <v>0</v>
      </c>
      <c r="BD96" s="84">
        <f>'a - Přípravné práce'!F39</f>
        <v>0</v>
      </c>
      <c r="BT96" s="85" t="s">
        <v>79</v>
      </c>
      <c r="BV96" s="85" t="s">
        <v>74</v>
      </c>
      <c r="BW96" s="85" t="s">
        <v>84</v>
      </c>
      <c r="BX96" s="85" t="s">
        <v>78</v>
      </c>
      <c r="CL96" s="85" t="s">
        <v>1</v>
      </c>
    </row>
    <row r="97" spans="1:90" s="3" customFormat="1" ht="16.5" customHeight="1">
      <c r="A97" s="79" t="s">
        <v>80</v>
      </c>
      <c r="B97" s="37"/>
      <c r="C97" s="252"/>
      <c r="D97" s="252"/>
      <c r="E97" s="299" t="s">
        <v>85</v>
      </c>
      <c r="F97" s="299"/>
      <c r="G97" s="299"/>
      <c r="H97" s="299"/>
      <c r="I97" s="299"/>
      <c r="J97" s="252"/>
      <c r="K97" s="299" t="s">
        <v>475</v>
      </c>
      <c r="L97" s="299"/>
      <c r="M97" s="299"/>
      <c r="N97" s="299"/>
      <c r="O97" s="299"/>
      <c r="P97" s="299"/>
      <c r="Q97" s="299"/>
      <c r="R97" s="299"/>
      <c r="S97" s="299"/>
      <c r="T97" s="299"/>
      <c r="U97" s="299"/>
      <c r="V97" s="299"/>
      <c r="W97" s="299"/>
      <c r="X97" s="299"/>
      <c r="Y97" s="299"/>
      <c r="Z97" s="299"/>
      <c r="AA97" s="299"/>
      <c r="AB97" s="299"/>
      <c r="AC97" s="299"/>
      <c r="AD97" s="299"/>
      <c r="AE97" s="299"/>
      <c r="AF97" s="299"/>
      <c r="AG97" s="277">
        <f>'b - In-line dráha'!J32</f>
        <v>0</v>
      </c>
      <c r="AH97" s="278"/>
      <c r="AI97" s="278"/>
      <c r="AJ97" s="278"/>
      <c r="AK97" s="278"/>
      <c r="AL97" s="278"/>
      <c r="AM97" s="278"/>
      <c r="AN97" s="277">
        <f>SUM(AG97,AT97)</f>
        <v>0</v>
      </c>
      <c r="AO97" s="278"/>
      <c r="AP97" s="278"/>
      <c r="AQ97" s="80" t="s">
        <v>83</v>
      </c>
      <c r="AR97" s="39"/>
      <c r="AS97" s="81">
        <v>0</v>
      </c>
      <c r="AT97" s="82">
        <f>ROUND(SUM(AV97:AW97),2)</f>
        <v>0</v>
      </c>
      <c r="AU97" s="83">
        <f>'b - In-line dráha'!P125</f>
        <v>1070.7909079999997</v>
      </c>
      <c r="AV97" s="82">
        <f>'b - In-line dráha'!J35</f>
        <v>0</v>
      </c>
      <c r="AW97" s="82">
        <f>'b - In-line dráha'!J36</f>
        <v>0</v>
      </c>
      <c r="AX97" s="82">
        <f>'b - In-line dráha'!J37</f>
        <v>0</v>
      </c>
      <c r="AY97" s="82">
        <f>'b - In-line dráha'!J38</f>
        <v>0</v>
      </c>
      <c r="AZ97" s="82">
        <f>'b - In-line dráha'!F35</f>
        <v>0</v>
      </c>
      <c r="BA97" s="82">
        <f>'b - In-line dráha'!F36</f>
        <v>0</v>
      </c>
      <c r="BB97" s="82">
        <f>'b - In-line dráha'!F37</f>
        <v>0</v>
      </c>
      <c r="BC97" s="82">
        <f>'b - In-line dráha'!F38</f>
        <v>0</v>
      </c>
      <c r="BD97" s="84">
        <f>'b - In-line dráha'!F39</f>
        <v>0</v>
      </c>
      <c r="BT97" s="85" t="s">
        <v>79</v>
      </c>
      <c r="BV97" s="85" t="s">
        <v>74</v>
      </c>
      <c r="BW97" s="85" t="s">
        <v>86</v>
      </c>
      <c r="BX97" s="85" t="s">
        <v>78</v>
      </c>
      <c r="CL97" s="85" t="s">
        <v>1</v>
      </c>
    </row>
    <row r="98" spans="1:90" s="3" customFormat="1" ht="16.5" customHeight="1">
      <c r="A98" s="79" t="s">
        <v>80</v>
      </c>
      <c r="B98" s="37"/>
      <c r="C98" s="252"/>
      <c r="D98" s="252"/>
      <c r="E98" s="299" t="s">
        <v>87</v>
      </c>
      <c r="F98" s="299"/>
      <c r="G98" s="299"/>
      <c r="H98" s="299"/>
      <c r="I98" s="299"/>
      <c r="J98" s="252"/>
      <c r="K98" s="299" t="s">
        <v>88</v>
      </c>
      <c r="L98" s="299"/>
      <c r="M98" s="299"/>
      <c r="N98" s="299"/>
      <c r="O98" s="299"/>
      <c r="P98" s="299"/>
      <c r="Q98" s="299"/>
      <c r="R98" s="299"/>
      <c r="S98" s="299"/>
      <c r="T98" s="299"/>
      <c r="U98" s="299"/>
      <c r="V98" s="299"/>
      <c r="W98" s="299"/>
      <c r="X98" s="299"/>
      <c r="Y98" s="299"/>
      <c r="Z98" s="299"/>
      <c r="AA98" s="299"/>
      <c r="AB98" s="299"/>
      <c r="AC98" s="299"/>
      <c r="AD98" s="299"/>
      <c r="AE98" s="299"/>
      <c r="AF98" s="299"/>
      <c r="AG98" s="277">
        <f>'d - Terénní úpravy'!J32</f>
        <v>0</v>
      </c>
      <c r="AH98" s="278"/>
      <c r="AI98" s="278"/>
      <c r="AJ98" s="278"/>
      <c r="AK98" s="278"/>
      <c r="AL98" s="278"/>
      <c r="AM98" s="278"/>
      <c r="AN98" s="277">
        <f>SUM(AG98,AT98)</f>
        <v>0</v>
      </c>
      <c r="AO98" s="278"/>
      <c r="AP98" s="278"/>
      <c r="AQ98" s="80" t="s">
        <v>83</v>
      </c>
      <c r="AR98" s="39"/>
      <c r="AS98" s="86">
        <v>0</v>
      </c>
      <c r="AT98" s="87">
        <f>ROUND(SUM(AV98:AW98),2)</f>
        <v>0</v>
      </c>
      <c r="AU98" s="88">
        <f>'d - Terénní úpravy'!P123</f>
        <v>998.46919700000001</v>
      </c>
      <c r="AV98" s="87">
        <f>'d - Terénní úpravy'!J35</f>
        <v>0</v>
      </c>
      <c r="AW98" s="87">
        <f>'d - Terénní úpravy'!J36</f>
        <v>0</v>
      </c>
      <c r="AX98" s="87">
        <f>'d - Terénní úpravy'!J37</f>
        <v>0</v>
      </c>
      <c r="AY98" s="87">
        <f>'d - Terénní úpravy'!J38</f>
        <v>0</v>
      </c>
      <c r="AZ98" s="87">
        <f>'d - Terénní úpravy'!F35</f>
        <v>0</v>
      </c>
      <c r="BA98" s="87">
        <f>'d - Terénní úpravy'!F36</f>
        <v>0</v>
      </c>
      <c r="BB98" s="87">
        <f>'d - Terénní úpravy'!F37</f>
        <v>0</v>
      </c>
      <c r="BC98" s="87">
        <f>'d - Terénní úpravy'!F38</f>
        <v>0</v>
      </c>
      <c r="BD98" s="89">
        <f>'d - Terénní úpravy'!F39</f>
        <v>0</v>
      </c>
      <c r="BT98" s="85" t="s">
        <v>79</v>
      </c>
      <c r="BV98" s="85" t="s">
        <v>74</v>
      </c>
      <c r="BW98" s="85" t="s">
        <v>89</v>
      </c>
      <c r="BX98" s="85" t="s">
        <v>78</v>
      </c>
      <c r="CL98" s="85" t="s">
        <v>1</v>
      </c>
    </row>
    <row r="99" spans="1:90" s="1" customFormat="1" ht="30" customHeight="1">
      <c r="B99" s="20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3"/>
    </row>
    <row r="100" spans="1:90" s="1" customFormat="1" ht="6.95" customHeight="1"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23"/>
    </row>
  </sheetData>
  <sheetProtection password="CEC8" sheet="1" objects="1" scenarios="1"/>
  <mergeCells count="52">
    <mergeCell ref="E98:I98"/>
    <mergeCell ref="K98:AF98"/>
    <mergeCell ref="D95:H95"/>
    <mergeCell ref="J95:AF95"/>
    <mergeCell ref="E96:I96"/>
    <mergeCell ref="K96:AF96"/>
    <mergeCell ref="E97:I97"/>
    <mergeCell ref="K97:AF97"/>
    <mergeCell ref="X35:AB35"/>
    <mergeCell ref="AK35:AO35"/>
    <mergeCell ref="C92:G92"/>
    <mergeCell ref="L85:AO85"/>
    <mergeCell ref="AM87:AN87"/>
    <mergeCell ref="I92:AF92"/>
    <mergeCell ref="AG92:AM9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96:AP96"/>
    <mergeCell ref="AG96:AM96"/>
    <mergeCell ref="AN97:AP97"/>
    <mergeCell ref="AG97:AM97"/>
    <mergeCell ref="AN98:AP98"/>
    <mergeCell ref="AG98:AM98"/>
    <mergeCell ref="AS89:AT91"/>
    <mergeCell ref="AM89:AP89"/>
    <mergeCell ref="AM90:AP90"/>
    <mergeCell ref="AN92:AP92"/>
    <mergeCell ref="AN95:AP95"/>
    <mergeCell ref="AG95:AM95"/>
    <mergeCell ref="AG94:AM94"/>
    <mergeCell ref="AN94:AP94"/>
  </mergeCells>
  <hyperlinks>
    <hyperlink ref="A96" location="'a - Přípravné práce'!C2" display="/"/>
    <hyperlink ref="A97" location="'b - In-line dráha'!C2" display="/"/>
    <hyperlink ref="A98" location="'d - Terénní úpravy'!C2" display="/"/>
  </hyperlink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BM231"/>
  <sheetViews>
    <sheetView showGridLines="0" topLeftCell="A155" workbookViewId="0">
      <selection activeCell="W130" sqref="W130"/>
    </sheetView>
  </sheetViews>
  <sheetFormatPr defaultColWidth="9.1640625" defaultRowHeight="11.25"/>
  <cols>
    <col min="1" max="1" width="8.33203125" style="256" customWidth="1"/>
    <col min="2" max="2" width="1.6640625" style="256" customWidth="1"/>
    <col min="3" max="3" width="4.1640625" style="256" customWidth="1"/>
    <col min="4" max="4" width="4.33203125" style="256" customWidth="1"/>
    <col min="5" max="5" width="17.1640625" style="256" customWidth="1"/>
    <col min="6" max="6" width="50.83203125" style="256" customWidth="1"/>
    <col min="7" max="7" width="7" style="256" customWidth="1"/>
    <col min="8" max="8" width="11.5" style="256" customWidth="1"/>
    <col min="9" max="11" width="20.1640625" style="256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1640625" style="95"/>
    <col min="44" max="65" width="9.33203125" style="95" hidden="1"/>
    <col min="66" max="16384" width="9.1640625" style="95"/>
  </cols>
  <sheetData>
    <row r="1" spans="1:46">
      <c r="A1" s="94"/>
    </row>
    <row r="2" spans="1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96" t="s">
        <v>84</v>
      </c>
    </row>
    <row r="3" spans="1:46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99"/>
      <c r="AT3" s="96" t="s">
        <v>79</v>
      </c>
    </row>
    <row r="4" spans="1:46" ht="24.95" customHeight="1">
      <c r="B4" s="99"/>
      <c r="D4" s="100" t="s">
        <v>90</v>
      </c>
      <c r="L4" s="99"/>
      <c r="M4" s="101" t="s">
        <v>10</v>
      </c>
      <c r="AT4" s="96" t="s">
        <v>4</v>
      </c>
    </row>
    <row r="5" spans="1:46" ht="6.95" customHeight="1">
      <c r="B5" s="99"/>
      <c r="L5" s="99"/>
    </row>
    <row r="6" spans="1:46" ht="12" customHeight="1">
      <c r="B6" s="99"/>
      <c r="D6" s="258" t="s">
        <v>14</v>
      </c>
      <c r="L6" s="99"/>
    </row>
    <row r="7" spans="1:46" ht="16.5" customHeight="1">
      <c r="B7" s="99"/>
      <c r="E7" s="306" t="str">
        <f>'Rekapitulace stavby'!K6</f>
        <v>Revitalizace sportovního areálu v Holicích  - Zpevněné plochy - 2. ČÁST</v>
      </c>
      <c r="F7" s="307"/>
      <c r="G7" s="307"/>
      <c r="H7" s="307"/>
      <c r="L7" s="99"/>
    </row>
    <row r="8" spans="1:46" ht="12" customHeight="1">
      <c r="B8" s="99"/>
      <c r="D8" s="258" t="s">
        <v>91</v>
      </c>
      <c r="L8" s="99"/>
    </row>
    <row r="9" spans="1:46" s="102" customFormat="1" ht="16.5" customHeight="1">
      <c r="A9" s="259"/>
      <c r="B9" s="90"/>
      <c r="C9" s="259"/>
      <c r="D9" s="259"/>
      <c r="E9" s="306" t="s">
        <v>477</v>
      </c>
      <c r="F9" s="308"/>
      <c r="G9" s="308"/>
      <c r="H9" s="308"/>
      <c r="I9" s="259"/>
      <c r="J9" s="259"/>
      <c r="K9" s="259"/>
      <c r="L9" s="90"/>
    </row>
    <row r="10" spans="1:46" s="102" customFormat="1" ht="12" customHeight="1">
      <c r="A10" s="259"/>
      <c r="B10" s="90"/>
      <c r="C10" s="259"/>
      <c r="D10" s="258" t="s">
        <v>92</v>
      </c>
      <c r="E10" s="259"/>
      <c r="F10" s="259"/>
      <c r="G10" s="259"/>
      <c r="H10" s="259"/>
      <c r="I10" s="259"/>
      <c r="J10" s="259"/>
      <c r="K10" s="259"/>
      <c r="L10" s="90"/>
    </row>
    <row r="11" spans="1:46" s="102" customFormat="1" ht="36.950000000000003" customHeight="1">
      <c r="A11" s="259"/>
      <c r="B11" s="90"/>
      <c r="C11" s="259"/>
      <c r="D11" s="259"/>
      <c r="E11" s="309" t="s">
        <v>93</v>
      </c>
      <c r="F11" s="308"/>
      <c r="G11" s="308"/>
      <c r="H11" s="308"/>
      <c r="I11" s="259"/>
      <c r="J11" s="259"/>
      <c r="K11" s="259"/>
      <c r="L11" s="90"/>
    </row>
    <row r="12" spans="1:46" s="102" customFormat="1">
      <c r="A12" s="259"/>
      <c r="B12" s="90"/>
      <c r="C12" s="259"/>
      <c r="D12" s="259"/>
      <c r="E12" s="259"/>
      <c r="F12" s="259"/>
      <c r="G12" s="259"/>
      <c r="H12" s="259"/>
      <c r="I12" s="259"/>
      <c r="J12" s="259"/>
      <c r="K12" s="259"/>
      <c r="L12" s="90"/>
    </row>
    <row r="13" spans="1:46" s="102" customFormat="1" ht="12" customHeight="1">
      <c r="A13" s="259"/>
      <c r="B13" s="90"/>
      <c r="C13" s="259"/>
      <c r="D13" s="258" t="s">
        <v>15</v>
      </c>
      <c r="E13" s="259"/>
      <c r="F13" s="260" t="s">
        <v>1</v>
      </c>
      <c r="G13" s="259"/>
      <c r="H13" s="259"/>
      <c r="I13" s="258" t="s">
        <v>16</v>
      </c>
      <c r="J13" s="260" t="s">
        <v>1</v>
      </c>
      <c r="K13" s="259"/>
      <c r="L13" s="90"/>
    </row>
    <row r="14" spans="1:46" s="102" customFormat="1" ht="12" customHeight="1">
      <c r="A14" s="259"/>
      <c r="B14" s="90"/>
      <c r="C14" s="259"/>
      <c r="D14" s="258" t="s">
        <v>17</v>
      </c>
      <c r="E14" s="259"/>
      <c r="F14" s="260" t="s">
        <v>18</v>
      </c>
      <c r="G14" s="259"/>
      <c r="H14" s="259"/>
      <c r="I14" s="258" t="s">
        <v>19</v>
      </c>
      <c r="J14" s="103" t="str">
        <f>'Rekapitulace stavby'!AN8</f>
        <v>10. 6. 2019</v>
      </c>
      <c r="K14" s="259"/>
      <c r="L14" s="90"/>
    </row>
    <row r="15" spans="1:46" s="102" customFormat="1" ht="10.9" customHeight="1">
      <c r="A15" s="259"/>
      <c r="B15" s="90"/>
      <c r="C15" s="259"/>
      <c r="D15" s="259"/>
      <c r="E15" s="259"/>
      <c r="F15" s="259"/>
      <c r="G15" s="259"/>
      <c r="H15" s="259"/>
      <c r="I15" s="259"/>
      <c r="J15" s="259"/>
      <c r="K15" s="259"/>
      <c r="L15" s="90"/>
    </row>
    <row r="16" spans="1:46" s="102" customFormat="1" ht="12" customHeight="1">
      <c r="A16" s="259"/>
      <c r="B16" s="90"/>
      <c r="C16" s="259"/>
      <c r="D16" s="258" t="s">
        <v>21</v>
      </c>
      <c r="E16" s="259"/>
      <c r="F16" s="259"/>
      <c r="G16" s="259"/>
      <c r="H16" s="259"/>
      <c r="I16" s="258" t="s">
        <v>22</v>
      </c>
      <c r="J16" s="260" t="str">
        <f>IF('Rekapitulace stavby'!AN10="","",'Rekapitulace stavby'!AN10)</f>
        <v/>
      </c>
      <c r="K16" s="259"/>
      <c r="L16" s="90"/>
    </row>
    <row r="17" spans="1:12" s="102" customFormat="1" ht="18" customHeight="1">
      <c r="A17" s="259"/>
      <c r="B17" s="90"/>
      <c r="C17" s="259"/>
      <c r="D17" s="259"/>
      <c r="E17" s="260" t="str">
        <f>IF('Rekapitulace stavby'!E11="","",'Rekapitulace stavby'!E11)</f>
        <v xml:space="preserve"> </v>
      </c>
      <c r="F17" s="259"/>
      <c r="G17" s="259"/>
      <c r="H17" s="259"/>
      <c r="I17" s="258" t="s">
        <v>24</v>
      </c>
      <c r="J17" s="260" t="str">
        <f>IF('Rekapitulace stavby'!AN11="","",'Rekapitulace stavby'!AN11)</f>
        <v/>
      </c>
      <c r="K17" s="259"/>
      <c r="L17" s="90"/>
    </row>
    <row r="18" spans="1:12" s="102" customFormat="1" ht="6.95" customHeight="1">
      <c r="A18" s="259"/>
      <c r="B18" s="90"/>
      <c r="C18" s="259"/>
      <c r="D18" s="259"/>
      <c r="E18" s="259"/>
      <c r="F18" s="259"/>
      <c r="G18" s="259"/>
      <c r="H18" s="259"/>
      <c r="I18" s="259"/>
      <c r="J18" s="259"/>
      <c r="K18" s="259"/>
      <c r="L18" s="90"/>
    </row>
    <row r="19" spans="1:12" s="102" customFormat="1" ht="12" customHeight="1">
      <c r="A19" s="259"/>
      <c r="B19" s="90"/>
      <c r="C19" s="259"/>
      <c r="D19" s="258" t="s">
        <v>25</v>
      </c>
      <c r="E19" s="259"/>
      <c r="F19" s="259"/>
      <c r="G19" s="259"/>
      <c r="H19" s="259"/>
      <c r="I19" s="258" t="s">
        <v>22</v>
      </c>
      <c r="J19" s="260" t="str">
        <f>'Rekapitulace stavby'!AN13</f>
        <v/>
      </c>
      <c r="K19" s="259"/>
      <c r="L19" s="90"/>
    </row>
    <row r="20" spans="1:12" s="102" customFormat="1" ht="18" customHeight="1">
      <c r="A20" s="259"/>
      <c r="B20" s="90"/>
      <c r="C20" s="259"/>
      <c r="D20" s="259"/>
      <c r="E20" s="310" t="str">
        <f>'Rekapitulace stavby'!E14</f>
        <v xml:space="preserve"> </v>
      </c>
      <c r="F20" s="310"/>
      <c r="G20" s="310"/>
      <c r="H20" s="310"/>
      <c r="I20" s="258" t="s">
        <v>24</v>
      </c>
      <c r="J20" s="260" t="str">
        <f>'Rekapitulace stavby'!AN14</f>
        <v/>
      </c>
      <c r="K20" s="259"/>
      <c r="L20" s="90"/>
    </row>
    <row r="21" spans="1:12" s="102" customFormat="1" ht="6.95" customHeight="1">
      <c r="A21" s="259"/>
      <c r="B21" s="90"/>
      <c r="C21" s="259"/>
      <c r="D21" s="259"/>
      <c r="E21" s="259"/>
      <c r="F21" s="259"/>
      <c r="G21" s="259"/>
      <c r="H21" s="259"/>
      <c r="I21" s="259"/>
      <c r="J21" s="259"/>
      <c r="K21" s="259"/>
      <c r="L21" s="90"/>
    </row>
    <row r="22" spans="1:12" s="102" customFormat="1" ht="12" customHeight="1">
      <c r="A22" s="259"/>
      <c r="B22" s="90"/>
      <c r="C22" s="259"/>
      <c r="D22" s="258" t="s">
        <v>26</v>
      </c>
      <c r="E22" s="259"/>
      <c r="F22" s="259"/>
      <c r="G22" s="259"/>
      <c r="H22" s="259"/>
      <c r="I22" s="258" t="s">
        <v>22</v>
      </c>
      <c r="J22" s="260" t="s">
        <v>1</v>
      </c>
      <c r="K22" s="259"/>
      <c r="L22" s="90"/>
    </row>
    <row r="23" spans="1:12" s="102" customFormat="1" ht="18" customHeight="1">
      <c r="A23" s="259"/>
      <c r="B23" s="90"/>
      <c r="C23" s="259"/>
      <c r="D23" s="259"/>
      <c r="E23" s="260" t="s">
        <v>27</v>
      </c>
      <c r="F23" s="259"/>
      <c r="G23" s="259"/>
      <c r="H23" s="259"/>
      <c r="I23" s="258" t="s">
        <v>24</v>
      </c>
      <c r="J23" s="260" t="s">
        <v>1</v>
      </c>
      <c r="K23" s="259"/>
      <c r="L23" s="90"/>
    </row>
    <row r="24" spans="1:12" s="102" customFormat="1" ht="6.95" customHeight="1">
      <c r="A24" s="259"/>
      <c r="B24" s="90"/>
      <c r="C24" s="259"/>
      <c r="D24" s="259"/>
      <c r="E24" s="259"/>
      <c r="F24" s="259"/>
      <c r="G24" s="259"/>
      <c r="H24" s="259"/>
      <c r="I24" s="259"/>
      <c r="J24" s="259"/>
      <c r="K24" s="259"/>
      <c r="L24" s="90"/>
    </row>
    <row r="25" spans="1:12" s="102" customFormat="1" ht="12" customHeight="1">
      <c r="A25" s="259"/>
      <c r="B25" s="90"/>
      <c r="C25" s="259"/>
      <c r="D25" s="258" t="s">
        <v>29</v>
      </c>
      <c r="E25" s="259"/>
      <c r="F25" s="259"/>
      <c r="G25" s="259"/>
      <c r="H25" s="259"/>
      <c r="I25" s="258" t="s">
        <v>22</v>
      </c>
      <c r="J25" s="260" t="s">
        <v>1</v>
      </c>
      <c r="K25" s="259"/>
      <c r="L25" s="90"/>
    </row>
    <row r="26" spans="1:12" s="102" customFormat="1" ht="18" customHeight="1">
      <c r="A26" s="259"/>
      <c r="B26" s="90"/>
      <c r="C26" s="259"/>
      <c r="D26" s="259"/>
      <c r="E26" s="260" t="s">
        <v>30</v>
      </c>
      <c r="F26" s="259"/>
      <c r="G26" s="259"/>
      <c r="H26" s="259"/>
      <c r="I26" s="258" t="s">
        <v>24</v>
      </c>
      <c r="J26" s="260" t="s">
        <v>1</v>
      </c>
      <c r="K26" s="259"/>
      <c r="L26" s="90"/>
    </row>
    <row r="27" spans="1:12" s="102" customFormat="1" ht="6.95" customHeight="1">
      <c r="A27" s="259"/>
      <c r="B27" s="90"/>
      <c r="C27" s="259"/>
      <c r="D27" s="259"/>
      <c r="E27" s="259"/>
      <c r="F27" s="259"/>
      <c r="G27" s="259"/>
      <c r="H27" s="259"/>
      <c r="I27" s="259"/>
      <c r="J27" s="259"/>
      <c r="K27" s="259"/>
      <c r="L27" s="90"/>
    </row>
    <row r="28" spans="1:12" s="102" customFormat="1" ht="12" customHeight="1">
      <c r="A28" s="259"/>
      <c r="B28" s="90"/>
      <c r="C28" s="259"/>
      <c r="D28" s="258" t="s">
        <v>31</v>
      </c>
      <c r="E28" s="259"/>
      <c r="F28" s="259"/>
      <c r="G28" s="259"/>
      <c r="H28" s="259"/>
      <c r="I28" s="259"/>
      <c r="J28" s="259"/>
      <c r="K28" s="259"/>
      <c r="L28" s="90"/>
    </row>
    <row r="29" spans="1:12" s="105" customFormat="1" ht="16.5" customHeight="1">
      <c r="B29" s="104"/>
      <c r="E29" s="311" t="s">
        <v>1</v>
      </c>
      <c r="F29" s="311"/>
      <c r="G29" s="311"/>
      <c r="H29" s="311"/>
      <c r="L29" s="104"/>
    </row>
    <row r="30" spans="1:12" s="102" customFormat="1" ht="6.95" customHeight="1">
      <c r="A30" s="259"/>
      <c r="B30" s="90"/>
      <c r="C30" s="259"/>
      <c r="D30" s="259"/>
      <c r="E30" s="259"/>
      <c r="F30" s="259"/>
      <c r="G30" s="259"/>
      <c r="H30" s="259"/>
      <c r="I30" s="259"/>
      <c r="J30" s="259"/>
      <c r="K30" s="259"/>
      <c r="L30" s="90"/>
    </row>
    <row r="31" spans="1:12" s="102" customFormat="1" ht="6.95" customHeight="1">
      <c r="A31" s="259"/>
      <c r="B31" s="90"/>
      <c r="C31" s="259"/>
      <c r="D31" s="106"/>
      <c r="E31" s="106"/>
      <c r="F31" s="106"/>
      <c r="G31" s="106"/>
      <c r="H31" s="106"/>
      <c r="I31" s="106"/>
      <c r="J31" s="106"/>
      <c r="K31" s="106"/>
      <c r="L31" s="90"/>
    </row>
    <row r="32" spans="1:12" s="102" customFormat="1" ht="25.35" customHeight="1">
      <c r="A32" s="259"/>
      <c r="B32" s="90"/>
      <c r="C32" s="259"/>
      <c r="D32" s="107" t="s">
        <v>32</v>
      </c>
      <c r="E32" s="259"/>
      <c r="F32" s="259"/>
      <c r="G32" s="259"/>
      <c r="H32" s="259"/>
      <c r="I32" s="259"/>
      <c r="J32" s="108">
        <f>ROUND(J126, 2)</f>
        <v>0</v>
      </c>
      <c r="K32" s="259"/>
      <c r="L32" s="90"/>
    </row>
    <row r="33" spans="1:12" s="102" customFormat="1" ht="6.95" customHeight="1">
      <c r="A33" s="259"/>
      <c r="B33" s="90"/>
      <c r="C33" s="259"/>
      <c r="D33" s="106"/>
      <c r="E33" s="106"/>
      <c r="F33" s="106"/>
      <c r="G33" s="106"/>
      <c r="H33" s="106"/>
      <c r="I33" s="106"/>
      <c r="J33" s="106"/>
      <c r="K33" s="106"/>
      <c r="L33" s="90"/>
    </row>
    <row r="34" spans="1:12" s="102" customFormat="1" ht="14.45" customHeight="1">
      <c r="A34" s="259"/>
      <c r="B34" s="90"/>
      <c r="C34" s="259"/>
      <c r="D34" s="259"/>
      <c r="E34" s="259"/>
      <c r="F34" s="109" t="s">
        <v>34</v>
      </c>
      <c r="G34" s="259"/>
      <c r="H34" s="259"/>
      <c r="I34" s="109" t="s">
        <v>33</v>
      </c>
      <c r="J34" s="109" t="s">
        <v>35</v>
      </c>
      <c r="K34" s="259"/>
      <c r="L34" s="90"/>
    </row>
    <row r="35" spans="1:12" s="102" customFormat="1" ht="14.45" customHeight="1">
      <c r="A35" s="259"/>
      <c r="B35" s="90"/>
      <c r="C35" s="259"/>
      <c r="D35" s="110" t="s">
        <v>36</v>
      </c>
      <c r="E35" s="258" t="s">
        <v>37</v>
      </c>
      <c r="F35" s="111">
        <f>ROUND((SUM(BE126:BE230)),  2)</f>
        <v>0</v>
      </c>
      <c r="G35" s="259"/>
      <c r="H35" s="259"/>
      <c r="I35" s="112">
        <v>0.21</v>
      </c>
      <c r="J35" s="111">
        <f>ROUND(((SUM(BE126:BE230))*I35),  2)</f>
        <v>0</v>
      </c>
      <c r="K35" s="259"/>
      <c r="L35" s="90"/>
    </row>
    <row r="36" spans="1:12" s="102" customFormat="1" ht="14.45" customHeight="1">
      <c r="A36" s="259"/>
      <c r="B36" s="90"/>
      <c r="C36" s="259"/>
      <c r="D36" s="259"/>
      <c r="E36" s="258" t="s">
        <v>38</v>
      </c>
      <c r="F36" s="111">
        <f>ROUND((SUM(BF126:BF230)),  2)</f>
        <v>0</v>
      </c>
      <c r="G36" s="259"/>
      <c r="H36" s="259"/>
      <c r="I36" s="112">
        <v>0.15</v>
      </c>
      <c r="J36" s="111">
        <f>ROUND(((SUM(BF126:BF230))*I36),  2)</f>
        <v>0</v>
      </c>
      <c r="K36" s="259"/>
      <c r="L36" s="90"/>
    </row>
    <row r="37" spans="1:12" s="102" customFormat="1" ht="14.45" hidden="1" customHeight="1">
      <c r="A37" s="259"/>
      <c r="B37" s="90"/>
      <c r="C37" s="259"/>
      <c r="D37" s="259"/>
      <c r="E37" s="258" t="s">
        <v>39</v>
      </c>
      <c r="F37" s="111">
        <f>ROUND((SUM(BG126:BG230)),  2)</f>
        <v>0</v>
      </c>
      <c r="G37" s="259"/>
      <c r="H37" s="259"/>
      <c r="I37" s="112">
        <v>0.21</v>
      </c>
      <c r="J37" s="111">
        <f>0</f>
        <v>0</v>
      </c>
      <c r="K37" s="259"/>
      <c r="L37" s="90"/>
    </row>
    <row r="38" spans="1:12" s="102" customFormat="1" ht="14.45" hidden="1" customHeight="1">
      <c r="A38" s="259"/>
      <c r="B38" s="90"/>
      <c r="C38" s="259"/>
      <c r="D38" s="259"/>
      <c r="E38" s="258" t="s">
        <v>40</v>
      </c>
      <c r="F38" s="111">
        <f>ROUND((SUM(BH126:BH230)),  2)</f>
        <v>0</v>
      </c>
      <c r="G38" s="259"/>
      <c r="H38" s="259"/>
      <c r="I38" s="112">
        <v>0.15</v>
      </c>
      <c r="J38" s="111">
        <f>0</f>
        <v>0</v>
      </c>
      <c r="K38" s="259"/>
      <c r="L38" s="90"/>
    </row>
    <row r="39" spans="1:12" s="102" customFormat="1" ht="14.45" hidden="1" customHeight="1">
      <c r="A39" s="259"/>
      <c r="B39" s="90"/>
      <c r="C39" s="259"/>
      <c r="D39" s="259"/>
      <c r="E39" s="258" t="s">
        <v>41</v>
      </c>
      <c r="F39" s="111">
        <f>ROUND((SUM(BI126:BI230)),  2)</f>
        <v>0</v>
      </c>
      <c r="G39" s="259"/>
      <c r="H39" s="259"/>
      <c r="I39" s="112">
        <v>0</v>
      </c>
      <c r="J39" s="111">
        <f>0</f>
        <v>0</v>
      </c>
      <c r="K39" s="259"/>
      <c r="L39" s="90"/>
    </row>
    <row r="40" spans="1:12" s="102" customFormat="1" ht="6.95" customHeight="1">
      <c r="A40" s="259"/>
      <c r="B40" s="90"/>
      <c r="C40" s="259"/>
      <c r="D40" s="259"/>
      <c r="E40" s="259"/>
      <c r="F40" s="259"/>
      <c r="G40" s="259"/>
      <c r="H40" s="259"/>
      <c r="I40" s="259"/>
      <c r="J40" s="259"/>
      <c r="K40" s="259"/>
      <c r="L40" s="90"/>
    </row>
    <row r="41" spans="1:12" s="102" customFormat="1" ht="25.35" customHeight="1">
      <c r="A41" s="259"/>
      <c r="B41" s="90"/>
      <c r="C41" s="259"/>
      <c r="D41" s="113" t="s">
        <v>42</v>
      </c>
      <c r="E41" s="114"/>
      <c r="F41" s="114"/>
      <c r="G41" s="115" t="s">
        <v>43</v>
      </c>
      <c r="H41" s="116" t="s">
        <v>44</v>
      </c>
      <c r="I41" s="114"/>
      <c r="J41" s="117">
        <f>SUM(J32:J39)</f>
        <v>0</v>
      </c>
      <c r="K41" s="118"/>
      <c r="L41" s="90"/>
    </row>
    <row r="42" spans="1:12" s="102" customFormat="1" ht="14.45" customHeight="1">
      <c r="A42" s="259"/>
      <c r="B42" s="90"/>
      <c r="C42" s="259"/>
      <c r="D42" s="259"/>
      <c r="E42" s="259"/>
      <c r="F42" s="259"/>
      <c r="G42" s="259"/>
      <c r="H42" s="259"/>
      <c r="I42" s="259"/>
      <c r="J42" s="259"/>
      <c r="K42" s="259"/>
      <c r="L42" s="90"/>
    </row>
    <row r="43" spans="1:12" ht="14.45" customHeight="1">
      <c r="B43" s="99"/>
      <c r="L43" s="99"/>
    </row>
    <row r="44" spans="1:12" ht="14.45" customHeight="1">
      <c r="B44" s="99"/>
      <c r="L44" s="99"/>
    </row>
    <row r="45" spans="1:12" ht="14.45" customHeight="1">
      <c r="B45" s="99"/>
      <c r="L45" s="99"/>
    </row>
    <row r="46" spans="1:12" ht="14.45" customHeight="1">
      <c r="B46" s="99"/>
      <c r="L46" s="99"/>
    </row>
    <row r="47" spans="1:12" ht="14.45" customHeight="1">
      <c r="B47" s="99"/>
      <c r="L47" s="99"/>
    </row>
    <row r="48" spans="1:12" ht="14.45" customHeight="1">
      <c r="B48" s="99"/>
      <c r="L48" s="99"/>
    </row>
    <row r="49" spans="1:12" ht="14.45" customHeight="1">
      <c r="B49" s="99"/>
      <c r="L49" s="99"/>
    </row>
    <row r="50" spans="1:12" s="102" customFormat="1" ht="14.45" customHeight="1">
      <c r="A50" s="259"/>
      <c r="B50" s="90"/>
      <c r="C50" s="259"/>
      <c r="D50" s="119" t="s">
        <v>45</v>
      </c>
      <c r="E50" s="120"/>
      <c r="F50" s="120"/>
      <c r="G50" s="119" t="s">
        <v>46</v>
      </c>
      <c r="H50" s="120"/>
      <c r="I50" s="120"/>
      <c r="J50" s="120"/>
      <c r="K50" s="120"/>
      <c r="L50" s="90"/>
    </row>
    <row r="51" spans="1:12">
      <c r="B51" s="99"/>
      <c r="L51" s="99"/>
    </row>
    <row r="52" spans="1:12">
      <c r="B52" s="99"/>
      <c r="L52" s="99"/>
    </row>
    <row r="53" spans="1:12">
      <c r="B53" s="99"/>
      <c r="L53" s="99"/>
    </row>
    <row r="54" spans="1:12">
      <c r="B54" s="99"/>
      <c r="L54" s="99"/>
    </row>
    <row r="55" spans="1:12">
      <c r="B55" s="99"/>
      <c r="L55" s="99"/>
    </row>
    <row r="56" spans="1:12">
      <c r="B56" s="99"/>
      <c r="L56" s="99"/>
    </row>
    <row r="57" spans="1:12">
      <c r="B57" s="99"/>
      <c r="L57" s="99"/>
    </row>
    <row r="58" spans="1:12">
      <c r="B58" s="99"/>
      <c r="L58" s="99"/>
    </row>
    <row r="59" spans="1:12">
      <c r="B59" s="99"/>
      <c r="L59" s="99"/>
    </row>
    <row r="60" spans="1:12">
      <c r="B60" s="99"/>
      <c r="L60" s="99"/>
    </row>
    <row r="61" spans="1:12" s="102" customFormat="1" ht="12.75">
      <c r="A61" s="259"/>
      <c r="B61" s="90"/>
      <c r="C61" s="259"/>
      <c r="D61" s="121" t="s">
        <v>47</v>
      </c>
      <c r="E61" s="122"/>
      <c r="F61" s="123" t="s">
        <v>48</v>
      </c>
      <c r="G61" s="121" t="s">
        <v>47</v>
      </c>
      <c r="H61" s="122"/>
      <c r="I61" s="122"/>
      <c r="J61" s="124" t="s">
        <v>48</v>
      </c>
      <c r="K61" s="122"/>
      <c r="L61" s="90"/>
    </row>
    <row r="62" spans="1:12">
      <c r="B62" s="99"/>
      <c r="L62" s="99"/>
    </row>
    <row r="63" spans="1:12">
      <c r="B63" s="99"/>
      <c r="L63" s="99"/>
    </row>
    <row r="64" spans="1:12">
      <c r="B64" s="99"/>
      <c r="L64" s="99"/>
    </row>
    <row r="65" spans="1:12" s="102" customFormat="1" ht="12.75">
      <c r="A65" s="259"/>
      <c r="B65" s="90"/>
      <c r="C65" s="259"/>
      <c r="D65" s="119" t="s">
        <v>49</v>
      </c>
      <c r="E65" s="120"/>
      <c r="F65" s="120"/>
      <c r="G65" s="119" t="s">
        <v>50</v>
      </c>
      <c r="H65" s="120"/>
      <c r="I65" s="120"/>
      <c r="J65" s="120"/>
      <c r="K65" s="120"/>
      <c r="L65" s="90"/>
    </row>
    <row r="66" spans="1:12">
      <c r="B66" s="99"/>
      <c r="L66" s="99"/>
    </row>
    <row r="67" spans="1:12">
      <c r="B67" s="99"/>
      <c r="L67" s="99"/>
    </row>
    <row r="68" spans="1:12">
      <c r="B68" s="99"/>
      <c r="L68" s="99"/>
    </row>
    <row r="69" spans="1:12">
      <c r="B69" s="99"/>
      <c r="L69" s="99"/>
    </row>
    <row r="70" spans="1:12">
      <c r="B70" s="99"/>
      <c r="L70" s="99"/>
    </row>
    <row r="71" spans="1:12">
      <c r="B71" s="99"/>
      <c r="L71" s="99"/>
    </row>
    <row r="72" spans="1:12">
      <c r="B72" s="99"/>
      <c r="L72" s="99"/>
    </row>
    <row r="73" spans="1:12">
      <c r="B73" s="99"/>
      <c r="L73" s="99"/>
    </row>
    <row r="74" spans="1:12">
      <c r="B74" s="99"/>
      <c r="L74" s="99"/>
    </row>
    <row r="75" spans="1:12">
      <c r="B75" s="99"/>
      <c r="L75" s="99"/>
    </row>
    <row r="76" spans="1:12" s="102" customFormat="1" ht="12.75">
      <c r="A76" s="259"/>
      <c r="B76" s="90"/>
      <c r="C76" s="259"/>
      <c r="D76" s="121" t="s">
        <v>47</v>
      </c>
      <c r="E76" s="122"/>
      <c r="F76" s="123" t="s">
        <v>48</v>
      </c>
      <c r="G76" s="121" t="s">
        <v>47</v>
      </c>
      <c r="H76" s="122"/>
      <c r="I76" s="122"/>
      <c r="J76" s="124" t="s">
        <v>48</v>
      </c>
      <c r="K76" s="122"/>
      <c r="L76" s="90"/>
    </row>
    <row r="77" spans="1:12" s="102" customFormat="1" ht="14.45" customHeight="1">
      <c r="A77" s="259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0"/>
    </row>
    <row r="81" spans="1:12" s="102" customFormat="1" ht="6.95" customHeight="1">
      <c r="A81" s="259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0"/>
    </row>
    <row r="82" spans="1:12" s="102" customFormat="1" ht="24.95" customHeight="1">
      <c r="A82" s="259"/>
      <c r="B82" s="129"/>
      <c r="C82" s="130" t="s">
        <v>94</v>
      </c>
      <c r="D82" s="255"/>
      <c r="E82" s="255"/>
      <c r="F82" s="255"/>
      <c r="G82" s="255"/>
      <c r="H82" s="255"/>
      <c r="I82" s="255"/>
      <c r="J82" s="255"/>
      <c r="K82" s="255"/>
      <c r="L82" s="90"/>
    </row>
    <row r="83" spans="1:12" s="102" customFormat="1" ht="6.95" customHeight="1">
      <c r="A83" s="259"/>
      <c r="B83" s="129"/>
      <c r="C83" s="255"/>
      <c r="D83" s="255"/>
      <c r="E83" s="255"/>
      <c r="F83" s="255"/>
      <c r="G83" s="255"/>
      <c r="H83" s="255"/>
      <c r="I83" s="255"/>
      <c r="J83" s="255"/>
      <c r="K83" s="255"/>
      <c r="L83" s="90"/>
    </row>
    <row r="84" spans="1:12" s="102" customFormat="1" ht="12" customHeight="1">
      <c r="A84" s="259"/>
      <c r="B84" s="129"/>
      <c r="C84" s="257" t="s">
        <v>14</v>
      </c>
      <c r="D84" s="255"/>
      <c r="E84" s="255"/>
      <c r="F84" s="255"/>
      <c r="G84" s="255"/>
      <c r="H84" s="255"/>
      <c r="I84" s="255"/>
      <c r="J84" s="255"/>
      <c r="K84" s="255"/>
      <c r="L84" s="90"/>
    </row>
    <row r="85" spans="1:12" s="102" customFormat="1" ht="16.5" customHeight="1">
      <c r="A85" s="259"/>
      <c r="B85" s="129"/>
      <c r="C85" s="255"/>
      <c r="D85" s="255"/>
      <c r="E85" s="304" t="str">
        <f>E7</f>
        <v>Revitalizace sportovního areálu v Holicích  - Zpevněné plochy - 2. ČÁST</v>
      </c>
      <c r="F85" s="305"/>
      <c r="G85" s="305"/>
      <c r="H85" s="305"/>
      <c r="I85" s="255"/>
      <c r="J85" s="255"/>
      <c r="K85" s="255"/>
      <c r="L85" s="90"/>
    </row>
    <row r="86" spans="1:12" ht="12" customHeight="1">
      <c r="B86" s="131"/>
      <c r="C86" s="257" t="s">
        <v>91</v>
      </c>
      <c r="D86" s="94"/>
      <c r="E86" s="94"/>
      <c r="F86" s="94"/>
      <c r="G86" s="94"/>
      <c r="H86" s="94"/>
      <c r="I86" s="94"/>
      <c r="J86" s="94"/>
      <c r="K86" s="94"/>
      <c r="L86" s="99"/>
    </row>
    <row r="87" spans="1:12" s="102" customFormat="1" ht="16.5" customHeight="1">
      <c r="A87" s="259"/>
      <c r="B87" s="129"/>
      <c r="C87" s="255"/>
      <c r="D87" s="255"/>
      <c r="E87" s="304" t="s">
        <v>478</v>
      </c>
      <c r="F87" s="302"/>
      <c r="G87" s="302"/>
      <c r="H87" s="302"/>
      <c r="I87" s="255"/>
      <c r="J87" s="255"/>
      <c r="K87" s="255"/>
      <c r="L87" s="90"/>
    </row>
    <row r="88" spans="1:12" s="102" customFormat="1" ht="12" customHeight="1">
      <c r="A88" s="259"/>
      <c r="B88" s="129"/>
      <c r="C88" s="257" t="s">
        <v>92</v>
      </c>
      <c r="D88" s="255"/>
      <c r="E88" s="255"/>
      <c r="F88" s="255"/>
      <c r="G88" s="255"/>
      <c r="H88" s="255"/>
      <c r="I88" s="255"/>
      <c r="J88" s="255"/>
      <c r="K88" s="255"/>
      <c r="L88" s="90"/>
    </row>
    <row r="89" spans="1:12" s="102" customFormat="1" ht="16.5" customHeight="1">
      <c r="A89" s="259"/>
      <c r="B89" s="129"/>
      <c r="C89" s="255"/>
      <c r="D89" s="255"/>
      <c r="E89" s="301" t="str">
        <f>E11</f>
        <v>a - Přípravné práce</v>
      </c>
      <c r="F89" s="302"/>
      <c r="G89" s="302"/>
      <c r="H89" s="302"/>
      <c r="I89" s="255"/>
      <c r="J89" s="255"/>
      <c r="K89" s="255"/>
      <c r="L89" s="90"/>
    </row>
    <row r="90" spans="1:12" s="102" customFormat="1" ht="6.95" customHeight="1">
      <c r="A90" s="259"/>
      <c r="B90" s="129"/>
      <c r="C90" s="255"/>
      <c r="D90" s="255"/>
      <c r="E90" s="255"/>
      <c r="F90" s="255"/>
      <c r="G90" s="255"/>
      <c r="H90" s="255"/>
      <c r="I90" s="255"/>
      <c r="J90" s="255"/>
      <c r="K90" s="255"/>
      <c r="L90" s="90"/>
    </row>
    <row r="91" spans="1:12" s="102" customFormat="1" ht="12" customHeight="1">
      <c r="A91" s="259"/>
      <c r="B91" s="129"/>
      <c r="C91" s="257" t="s">
        <v>17</v>
      </c>
      <c r="D91" s="255"/>
      <c r="E91" s="255"/>
      <c r="F91" s="132" t="str">
        <f>F14</f>
        <v>Holice</v>
      </c>
      <c r="G91" s="255"/>
      <c r="H91" s="255"/>
      <c r="I91" s="257" t="s">
        <v>19</v>
      </c>
      <c r="J91" s="133" t="str">
        <f>IF(J14="","",J14)</f>
        <v>10. 6. 2019</v>
      </c>
      <c r="K91" s="255"/>
      <c r="L91" s="90"/>
    </row>
    <row r="92" spans="1:12" s="102" customFormat="1" ht="6.95" customHeight="1">
      <c r="A92" s="259"/>
      <c r="B92" s="129"/>
      <c r="C92" s="255"/>
      <c r="D92" s="255"/>
      <c r="E92" s="255"/>
      <c r="F92" s="255"/>
      <c r="G92" s="255"/>
      <c r="H92" s="255"/>
      <c r="I92" s="255"/>
      <c r="J92" s="255"/>
      <c r="K92" s="255"/>
      <c r="L92" s="90"/>
    </row>
    <row r="93" spans="1:12" s="102" customFormat="1" ht="27.95" customHeight="1">
      <c r="A93" s="259"/>
      <c r="B93" s="129"/>
      <c r="C93" s="257" t="s">
        <v>21</v>
      </c>
      <c r="D93" s="255"/>
      <c r="E93" s="255"/>
      <c r="F93" s="132" t="str">
        <f>E17</f>
        <v xml:space="preserve"> </v>
      </c>
      <c r="G93" s="255"/>
      <c r="H93" s="255"/>
      <c r="I93" s="257" t="s">
        <v>26</v>
      </c>
      <c r="J93" s="134" t="str">
        <f>E23</f>
        <v>VIAPROJEKT s.r.o. HK</v>
      </c>
      <c r="K93" s="255"/>
      <c r="L93" s="90"/>
    </row>
    <row r="94" spans="1:12" s="102" customFormat="1" ht="15.2" customHeight="1">
      <c r="A94" s="259"/>
      <c r="B94" s="129"/>
      <c r="C94" s="257" t="s">
        <v>25</v>
      </c>
      <c r="D94" s="255"/>
      <c r="E94" s="255"/>
      <c r="F94" s="132" t="str">
        <f>IF(E20="","",E20)</f>
        <v xml:space="preserve"> </v>
      </c>
      <c r="G94" s="255"/>
      <c r="H94" s="255"/>
      <c r="I94" s="257" t="s">
        <v>29</v>
      </c>
      <c r="J94" s="134" t="str">
        <f>E26</f>
        <v>B.Burešová</v>
      </c>
      <c r="K94" s="255"/>
      <c r="L94" s="90"/>
    </row>
    <row r="95" spans="1:12" s="102" customFormat="1" ht="10.35" customHeight="1">
      <c r="A95" s="259"/>
      <c r="B95" s="129"/>
      <c r="C95" s="255"/>
      <c r="D95" s="255"/>
      <c r="E95" s="255"/>
      <c r="F95" s="255"/>
      <c r="G95" s="255"/>
      <c r="H95" s="255"/>
      <c r="I95" s="255"/>
      <c r="J95" s="255"/>
      <c r="K95" s="255"/>
      <c r="L95" s="90"/>
    </row>
    <row r="96" spans="1:12" s="102" customFormat="1" ht="29.25" customHeight="1">
      <c r="A96" s="259"/>
      <c r="B96" s="129"/>
      <c r="C96" s="135" t="s">
        <v>95</v>
      </c>
      <c r="D96" s="255"/>
      <c r="E96" s="255"/>
      <c r="F96" s="255"/>
      <c r="G96" s="255"/>
      <c r="H96" s="255"/>
      <c r="I96" s="255"/>
      <c r="J96" s="136" t="s">
        <v>96</v>
      </c>
      <c r="K96" s="255"/>
      <c r="L96" s="90"/>
    </row>
    <row r="97" spans="1:47" s="102" customFormat="1" ht="10.35" customHeight="1">
      <c r="A97" s="259"/>
      <c r="B97" s="129"/>
      <c r="C97" s="255"/>
      <c r="D97" s="255"/>
      <c r="E97" s="255"/>
      <c r="F97" s="255"/>
      <c r="G97" s="255"/>
      <c r="H97" s="255"/>
      <c r="I97" s="255"/>
      <c r="J97" s="255"/>
      <c r="K97" s="255"/>
      <c r="L97" s="90"/>
    </row>
    <row r="98" spans="1:47" s="102" customFormat="1" ht="22.9" customHeight="1">
      <c r="A98" s="259"/>
      <c r="B98" s="129"/>
      <c r="C98" s="137" t="s">
        <v>97</v>
      </c>
      <c r="D98" s="255"/>
      <c r="E98" s="255"/>
      <c r="F98" s="255"/>
      <c r="G98" s="255"/>
      <c r="H98" s="255"/>
      <c r="I98" s="255"/>
      <c r="J98" s="138">
        <f>J126</f>
        <v>0</v>
      </c>
      <c r="K98" s="255"/>
      <c r="L98" s="90"/>
      <c r="AU98" s="96" t="s">
        <v>98</v>
      </c>
    </row>
    <row r="99" spans="1:47" s="145" customFormat="1" ht="24.95" customHeight="1">
      <c r="B99" s="139"/>
      <c r="C99" s="140"/>
      <c r="D99" s="141" t="s">
        <v>99</v>
      </c>
      <c r="E99" s="142"/>
      <c r="F99" s="142"/>
      <c r="G99" s="142"/>
      <c r="H99" s="142"/>
      <c r="I99" s="142"/>
      <c r="J99" s="143">
        <f>J127</f>
        <v>0</v>
      </c>
      <c r="K99" s="140"/>
      <c r="L99" s="144"/>
    </row>
    <row r="100" spans="1:47" s="152" customFormat="1" ht="19.899999999999999" customHeight="1">
      <c r="B100" s="146"/>
      <c r="C100" s="147"/>
      <c r="D100" s="148" t="s">
        <v>100</v>
      </c>
      <c r="E100" s="149"/>
      <c r="F100" s="149"/>
      <c r="G100" s="149"/>
      <c r="H100" s="149"/>
      <c r="I100" s="149"/>
      <c r="J100" s="150">
        <f>J128</f>
        <v>0</v>
      </c>
      <c r="K100" s="147"/>
      <c r="L100" s="151"/>
    </row>
    <row r="101" spans="1:47" s="152" customFormat="1" ht="19.899999999999999" customHeight="1">
      <c r="B101" s="146"/>
      <c r="C101" s="147"/>
      <c r="D101" s="148" t="s">
        <v>101</v>
      </c>
      <c r="E101" s="149"/>
      <c r="F101" s="149"/>
      <c r="G101" s="149"/>
      <c r="H101" s="149"/>
      <c r="I101" s="149"/>
      <c r="J101" s="150">
        <f>J173</f>
        <v>0</v>
      </c>
      <c r="K101" s="147"/>
      <c r="L101" s="151"/>
    </row>
    <row r="102" spans="1:47" s="152" customFormat="1" ht="19.899999999999999" customHeight="1">
      <c r="B102" s="146"/>
      <c r="C102" s="147"/>
      <c r="D102" s="148" t="s">
        <v>102</v>
      </c>
      <c r="E102" s="149"/>
      <c r="F102" s="149"/>
      <c r="G102" s="149"/>
      <c r="H102" s="149"/>
      <c r="I102" s="149"/>
      <c r="J102" s="150">
        <f>J178</f>
        <v>0</v>
      </c>
      <c r="K102" s="147"/>
      <c r="L102" s="151"/>
    </row>
    <row r="103" spans="1:47" s="152" customFormat="1" ht="19.899999999999999" customHeight="1">
      <c r="B103" s="146"/>
      <c r="C103" s="147"/>
      <c r="D103" s="148" t="s">
        <v>103</v>
      </c>
      <c r="E103" s="149"/>
      <c r="F103" s="149"/>
      <c r="G103" s="149"/>
      <c r="H103" s="149"/>
      <c r="I103" s="149"/>
      <c r="J103" s="150">
        <f>J191</f>
        <v>0</v>
      </c>
      <c r="K103" s="147"/>
      <c r="L103" s="151"/>
    </row>
    <row r="104" spans="1:47" s="152" customFormat="1" ht="19.899999999999999" customHeight="1">
      <c r="B104" s="146"/>
      <c r="C104" s="147"/>
      <c r="D104" s="148" t="s">
        <v>104</v>
      </c>
      <c r="E104" s="149"/>
      <c r="F104" s="149"/>
      <c r="G104" s="149"/>
      <c r="H104" s="149"/>
      <c r="I104" s="149"/>
      <c r="J104" s="150">
        <f>J228</f>
        <v>0</v>
      </c>
      <c r="K104" s="147"/>
      <c r="L104" s="151"/>
    </row>
    <row r="105" spans="1:47" s="102" customFormat="1" ht="21.75" customHeight="1">
      <c r="A105" s="259"/>
      <c r="B105" s="129"/>
      <c r="C105" s="255"/>
      <c r="D105" s="255"/>
      <c r="E105" s="255"/>
      <c r="F105" s="255"/>
      <c r="G105" s="255"/>
      <c r="H105" s="255"/>
      <c r="I105" s="255"/>
      <c r="J105" s="255"/>
      <c r="K105" s="255"/>
      <c r="L105" s="90"/>
    </row>
    <row r="106" spans="1:47" s="102" customFormat="1" ht="6.95" customHeight="1">
      <c r="A106" s="259"/>
      <c r="B106" s="153"/>
      <c r="C106" s="154"/>
      <c r="D106" s="154"/>
      <c r="E106" s="154"/>
      <c r="F106" s="154"/>
      <c r="G106" s="154"/>
      <c r="H106" s="154"/>
      <c r="I106" s="154"/>
      <c r="J106" s="154"/>
      <c r="K106" s="154"/>
      <c r="L106" s="90"/>
    </row>
    <row r="110" spans="1:47" s="102" customFormat="1" ht="6.95" customHeight="1">
      <c r="A110" s="259"/>
      <c r="B110" s="155"/>
      <c r="C110" s="156"/>
      <c r="D110" s="156"/>
      <c r="E110" s="156"/>
      <c r="F110" s="156"/>
      <c r="G110" s="156"/>
      <c r="H110" s="156"/>
      <c r="I110" s="156"/>
      <c r="J110" s="156"/>
      <c r="K110" s="156"/>
      <c r="L110" s="90"/>
    </row>
    <row r="111" spans="1:47" s="102" customFormat="1" ht="24.95" customHeight="1">
      <c r="A111" s="259"/>
      <c r="B111" s="129"/>
      <c r="C111" s="130" t="s">
        <v>105</v>
      </c>
      <c r="D111" s="255"/>
      <c r="E111" s="255"/>
      <c r="F111" s="255"/>
      <c r="G111" s="255"/>
      <c r="H111" s="255"/>
      <c r="I111" s="255"/>
      <c r="J111" s="255"/>
      <c r="K111" s="255"/>
      <c r="L111" s="90"/>
    </row>
    <row r="112" spans="1:47" s="102" customFormat="1" ht="6.95" customHeight="1">
      <c r="A112" s="259"/>
      <c r="B112" s="129"/>
      <c r="C112" s="255"/>
      <c r="D112" s="255"/>
      <c r="E112" s="255"/>
      <c r="F112" s="255"/>
      <c r="G112" s="255"/>
      <c r="H112" s="255"/>
      <c r="I112" s="255"/>
      <c r="J112" s="255"/>
      <c r="K112" s="255"/>
      <c r="L112" s="90"/>
    </row>
    <row r="113" spans="1:63" s="102" customFormat="1" ht="12" customHeight="1">
      <c r="A113" s="259"/>
      <c r="B113" s="129"/>
      <c r="C113" s="257" t="s">
        <v>14</v>
      </c>
      <c r="D113" s="255"/>
      <c r="E113" s="255"/>
      <c r="F113" s="255"/>
      <c r="G113" s="255"/>
      <c r="H113" s="255"/>
      <c r="I113" s="255"/>
      <c r="J113" s="255"/>
      <c r="K113" s="255"/>
      <c r="L113" s="90"/>
    </row>
    <row r="114" spans="1:63" s="102" customFormat="1" ht="16.5" customHeight="1">
      <c r="A114" s="259"/>
      <c r="B114" s="129"/>
      <c r="C114" s="255"/>
      <c r="D114" s="255"/>
      <c r="E114" s="304" t="str">
        <f>E7</f>
        <v>Revitalizace sportovního areálu v Holicích  - Zpevněné plochy - 2. ČÁST</v>
      </c>
      <c r="F114" s="305"/>
      <c r="G114" s="305"/>
      <c r="H114" s="305"/>
      <c r="I114" s="255"/>
      <c r="J114" s="255"/>
      <c r="K114" s="255"/>
      <c r="L114" s="90"/>
    </row>
    <row r="115" spans="1:63" ht="12" customHeight="1">
      <c r="B115" s="131"/>
      <c r="C115" s="257" t="s">
        <v>91</v>
      </c>
      <c r="D115" s="94"/>
      <c r="E115" s="94"/>
      <c r="F115" s="94"/>
      <c r="G115" s="94"/>
      <c r="H115" s="94"/>
      <c r="I115" s="94"/>
      <c r="J115" s="94"/>
      <c r="K115" s="94"/>
      <c r="L115" s="99"/>
    </row>
    <row r="116" spans="1:63" s="102" customFormat="1" ht="16.5" customHeight="1">
      <c r="A116" s="259"/>
      <c r="B116" s="129"/>
      <c r="C116" s="255"/>
      <c r="D116" s="255"/>
      <c r="E116" s="304" t="s">
        <v>477</v>
      </c>
      <c r="F116" s="302"/>
      <c r="G116" s="302"/>
      <c r="H116" s="302"/>
      <c r="I116" s="255"/>
      <c r="J116" s="255"/>
      <c r="K116" s="255"/>
      <c r="L116" s="90"/>
    </row>
    <row r="117" spans="1:63" s="102" customFormat="1" ht="12" customHeight="1">
      <c r="A117" s="259"/>
      <c r="B117" s="129"/>
      <c r="C117" s="257" t="s">
        <v>92</v>
      </c>
      <c r="D117" s="255"/>
      <c r="E117" s="255"/>
      <c r="F117" s="255"/>
      <c r="G117" s="255"/>
      <c r="H117" s="255"/>
      <c r="I117" s="255"/>
      <c r="J117" s="255"/>
      <c r="K117" s="255"/>
      <c r="L117" s="90"/>
    </row>
    <row r="118" spans="1:63" s="102" customFormat="1" ht="16.5" customHeight="1">
      <c r="A118" s="259"/>
      <c r="B118" s="129"/>
      <c r="C118" s="255"/>
      <c r="D118" s="255"/>
      <c r="E118" s="301" t="str">
        <f>E11</f>
        <v>a - Přípravné práce</v>
      </c>
      <c r="F118" s="302"/>
      <c r="G118" s="302"/>
      <c r="H118" s="302"/>
      <c r="I118" s="255"/>
      <c r="J118" s="255"/>
      <c r="K118" s="255"/>
      <c r="L118" s="90"/>
    </row>
    <row r="119" spans="1:63" s="102" customFormat="1" ht="6.95" customHeight="1">
      <c r="A119" s="259"/>
      <c r="B119" s="129"/>
      <c r="C119" s="255"/>
      <c r="D119" s="255"/>
      <c r="E119" s="255"/>
      <c r="F119" s="255"/>
      <c r="G119" s="255"/>
      <c r="H119" s="255"/>
      <c r="I119" s="255"/>
      <c r="J119" s="255"/>
      <c r="K119" s="255"/>
      <c r="L119" s="90"/>
    </row>
    <row r="120" spans="1:63" s="102" customFormat="1" ht="12" customHeight="1">
      <c r="A120" s="259"/>
      <c r="B120" s="129"/>
      <c r="C120" s="257" t="s">
        <v>17</v>
      </c>
      <c r="D120" s="255"/>
      <c r="E120" s="255"/>
      <c r="F120" s="132" t="str">
        <f>F14</f>
        <v>Holice</v>
      </c>
      <c r="G120" s="255"/>
      <c r="H120" s="255"/>
      <c r="I120" s="257" t="s">
        <v>19</v>
      </c>
      <c r="J120" s="133" t="str">
        <f>IF(J14="","",J14)</f>
        <v>10. 6. 2019</v>
      </c>
      <c r="K120" s="255"/>
      <c r="L120" s="90"/>
    </row>
    <row r="121" spans="1:63" s="102" customFormat="1" ht="6.95" customHeight="1">
      <c r="A121" s="259"/>
      <c r="B121" s="129"/>
      <c r="C121" s="255"/>
      <c r="D121" s="255"/>
      <c r="E121" s="255"/>
      <c r="F121" s="255"/>
      <c r="G121" s="255"/>
      <c r="H121" s="255"/>
      <c r="I121" s="255"/>
      <c r="J121" s="255"/>
      <c r="K121" s="255"/>
      <c r="L121" s="90"/>
    </row>
    <row r="122" spans="1:63" s="102" customFormat="1" ht="27.95" customHeight="1">
      <c r="A122" s="259"/>
      <c r="B122" s="129"/>
      <c r="C122" s="257" t="s">
        <v>21</v>
      </c>
      <c r="D122" s="255"/>
      <c r="E122" s="255"/>
      <c r="F122" s="132" t="str">
        <f>E17</f>
        <v xml:space="preserve"> </v>
      </c>
      <c r="G122" s="255"/>
      <c r="H122" s="255"/>
      <c r="I122" s="257" t="s">
        <v>26</v>
      </c>
      <c r="J122" s="134" t="str">
        <f>E23</f>
        <v>VIAPROJEKT s.r.o. HK</v>
      </c>
      <c r="K122" s="255"/>
      <c r="L122" s="90"/>
    </row>
    <row r="123" spans="1:63" s="102" customFormat="1" ht="15.2" customHeight="1">
      <c r="A123" s="259"/>
      <c r="B123" s="129"/>
      <c r="C123" s="257" t="s">
        <v>25</v>
      </c>
      <c r="D123" s="255"/>
      <c r="E123" s="255"/>
      <c r="F123" s="132" t="str">
        <f>IF(E20="","",E20)</f>
        <v xml:space="preserve"> </v>
      </c>
      <c r="G123" s="255"/>
      <c r="H123" s="255"/>
      <c r="I123" s="257" t="s">
        <v>29</v>
      </c>
      <c r="J123" s="134" t="str">
        <f>E26</f>
        <v>B.Burešová</v>
      </c>
      <c r="K123" s="255"/>
      <c r="L123" s="90"/>
    </row>
    <row r="124" spans="1:63" s="102" customFormat="1" ht="10.35" customHeight="1">
      <c r="A124" s="259"/>
      <c r="B124" s="129"/>
      <c r="C124" s="255"/>
      <c r="D124" s="255"/>
      <c r="E124" s="255"/>
      <c r="F124" s="255"/>
      <c r="G124" s="255"/>
      <c r="H124" s="255"/>
      <c r="I124" s="255"/>
      <c r="J124" s="255"/>
      <c r="K124" s="255"/>
      <c r="L124" s="90"/>
    </row>
    <row r="125" spans="1:63" s="165" customFormat="1" ht="29.25" customHeight="1">
      <c r="B125" s="157"/>
      <c r="C125" s="158" t="s">
        <v>106</v>
      </c>
      <c r="D125" s="159" t="s">
        <v>57</v>
      </c>
      <c r="E125" s="159" t="s">
        <v>53</v>
      </c>
      <c r="F125" s="159" t="s">
        <v>54</v>
      </c>
      <c r="G125" s="159" t="s">
        <v>107</v>
      </c>
      <c r="H125" s="159" t="s">
        <v>108</v>
      </c>
      <c r="I125" s="159" t="s">
        <v>109</v>
      </c>
      <c r="J125" s="159" t="s">
        <v>96</v>
      </c>
      <c r="K125" s="160" t="s">
        <v>110</v>
      </c>
      <c r="L125" s="161"/>
      <c r="M125" s="162" t="s">
        <v>1</v>
      </c>
      <c r="N125" s="163" t="s">
        <v>36</v>
      </c>
      <c r="O125" s="163" t="s">
        <v>111</v>
      </c>
      <c r="P125" s="163" t="s">
        <v>112</v>
      </c>
      <c r="Q125" s="163" t="s">
        <v>113</v>
      </c>
      <c r="R125" s="163" t="s">
        <v>114</v>
      </c>
      <c r="S125" s="163" t="s">
        <v>115</v>
      </c>
      <c r="T125" s="164" t="s">
        <v>116</v>
      </c>
    </row>
    <row r="126" spans="1:63" s="102" customFormat="1" ht="22.9" customHeight="1">
      <c r="A126" s="259"/>
      <c r="B126" s="129"/>
      <c r="C126" s="166" t="s">
        <v>117</v>
      </c>
      <c r="D126" s="255"/>
      <c r="E126" s="255"/>
      <c r="F126" s="255"/>
      <c r="G126" s="255"/>
      <c r="H126" s="255"/>
      <c r="I126" s="255"/>
      <c r="J126" s="167">
        <f>BK126</f>
        <v>0</v>
      </c>
      <c r="K126" s="255"/>
      <c r="L126" s="90"/>
      <c r="M126" s="168"/>
      <c r="N126" s="169"/>
      <c r="O126" s="169"/>
      <c r="P126" s="170">
        <f>P127</f>
        <v>123.79401099999998</v>
      </c>
      <c r="Q126" s="169"/>
      <c r="R126" s="170">
        <f>R127</f>
        <v>0.25281000000000003</v>
      </c>
      <c r="S126" s="169"/>
      <c r="T126" s="171">
        <f>T127</f>
        <v>7.1320000000000006</v>
      </c>
      <c r="AT126" s="96" t="s">
        <v>71</v>
      </c>
      <c r="AU126" s="96" t="s">
        <v>98</v>
      </c>
      <c r="BK126" s="172">
        <f>BK127</f>
        <v>0</v>
      </c>
    </row>
    <row r="127" spans="1:63" s="183" customFormat="1" ht="25.9" customHeight="1">
      <c r="B127" s="173"/>
      <c r="C127" s="174"/>
      <c r="D127" s="175" t="s">
        <v>71</v>
      </c>
      <c r="E127" s="176" t="s">
        <v>118</v>
      </c>
      <c r="F127" s="176" t="s">
        <v>119</v>
      </c>
      <c r="G127" s="174"/>
      <c r="H127" s="174"/>
      <c r="I127" s="174"/>
      <c r="J127" s="177">
        <f>BK127</f>
        <v>0</v>
      </c>
      <c r="K127" s="174"/>
      <c r="L127" s="178"/>
      <c r="M127" s="179"/>
      <c r="N127" s="180"/>
      <c r="O127" s="180"/>
      <c r="P127" s="181">
        <f>P128+P173+P178+P191+P228</f>
        <v>123.79401099999998</v>
      </c>
      <c r="Q127" s="180"/>
      <c r="R127" s="181">
        <f>R128+R173+R178+R191+R228</f>
        <v>0.25281000000000003</v>
      </c>
      <c r="S127" s="180"/>
      <c r="T127" s="182">
        <f>T128+T173+T178+T191+T228</f>
        <v>7.1320000000000006</v>
      </c>
      <c r="AR127" s="184" t="s">
        <v>77</v>
      </c>
      <c r="AT127" s="185" t="s">
        <v>71</v>
      </c>
      <c r="AU127" s="185" t="s">
        <v>72</v>
      </c>
      <c r="AY127" s="184" t="s">
        <v>120</v>
      </c>
      <c r="BK127" s="186">
        <f>BK128+BK173+BK178+BK191+BK228</f>
        <v>0</v>
      </c>
    </row>
    <row r="128" spans="1:63" s="183" customFormat="1" ht="22.9" customHeight="1">
      <c r="B128" s="173"/>
      <c r="C128" s="174"/>
      <c r="D128" s="175" t="s">
        <v>71</v>
      </c>
      <c r="E128" s="187" t="s">
        <v>77</v>
      </c>
      <c r="F128" s="187" t="s">
        <v>121</v>
      </c>
      <c r="G128" s="174"/>
      <c r="H128" s="174"/>
      <c r="I128" s="174"/>
      <c r="J128" s="188">
        <f>BK128</f>
        <v>0</v>
      </c>
      <c r="K128" s="174"/>
      <c r="L128" s="178"/>
      <c r="M128" s="179"/>
      <c r="N128" s="180"/>
      <c r="O128" s="180"/>
      <c r="P128" s="181">
        <f>SUM(P129:P172)</f>
        <v>118.7216</v>
      </c>
      <c r="Q128" s="180"/>
      <c r="R128" s="181">
        <f>SUM(R129:R172)</f>
        <v>6.0000000000000008E-5</v>
      </c>
      <c r="S128" s="180"/>
      <c r="T128" s="182">
        <f>SUM(T129:T172)</f>
        <v>7.1320000000000006</v>
      </c>
      <c r="AR128" s="184" t="s">
        <v>77</v>
      </c>
      <c r="AT128" s="185" t="s">
        <v>71</v>
      </c>
      <c r="AU128" s="185" t="s">
        <v>77</v>
      </c>
      <c r="AY128" s="184" t="s">
        <v>120</v>
      </c>
      <c r="BK128" s="186">
        <f>SUM(BK129:BK172)</f>
        <v>0</v>
      </c>
    </row>
    <row r="129" spans="1:65" s="102" customFormat="1" ht="24" customHeight="1">
      <c r="A129" s="259"/>
      <c r="B129" s="129"/>
      <c r="C129" s="189" t="s">
        <v>77</v>
      </c>
      <c r="D129" s="189" t="s">
        <v>122</v>
      </c>
      <c r="E129" s="190" t="s">
        <v>123</v>
      </c>
      <c r="F129" s="191" t="s">
        <v>124</v>
      </c>
      <c r="G129" s="192" t="s">
        <v>125</v>
      </c>
      <c r="H129" s="193">
        <v>3</v>
      </c>
      <c r="I129" s="312"/>
      <c r="J129" s="194">
        <f>ROUND(I129*H129,2)</f>
        <v>0</v>
      </c>
      <c r="K129" s="191" t="s">
        <v>126</v>
      </c>
      <c r="L129" s="90"/>
      <c r="M129" s="195" t="s">
        <v>1</v>
      </c>
      <c r="N129" s="196" t="s">
        <v>37</v>
      </c>
      <c r="O129" s="197">
        <v>0.27200000000000002</v>
      </c>
      <c r="P129" s="197">
        <f>O129*H129</f>
        <v>0.81600000000000006</v>
      </c>
      <c r="Q129" s="197">
        <v>0</v>
      </c>
      <c r="R129" s="197">
        <f>Q129*H129</f>
        <v>0</v>
      </c>
      <c r="S129" s="197">
        <v>0.26</v>
      </c>
      <c r="T129" s="198">
        <f>S129*H129</f>
        <v>0.78</v>
      </c>
      <c r="AR129" s="199" t="s">
        <v>127</v>
      </c>
      <c r="AT129" s="199" t="s">
        <v>122</v>
      </c>
      <c r="AU129" s="199" t="s">
        <v>79</v>
      </c>
      <c r="AY129" s="96" t="s">
        <v>120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96" t="s">
        <v>77</v>
      </c>
      <c r="BK129" s="200">
        <f>ROUND(I129*H129,2)</f>
        <v>0</v>
      </c>
      <c r="BL129" s="96" t="s">
        <v>127</v>
      </c>
      <c r="BM129" s="199" t="s">
        <v>128</v>
      </c>
    </row>
    <row r="130" spans="1:65" s="209" customFormat="1" ht="22.5">
      <c r="B130" s="201"/>
      <c r="C130" s="202"/>
      <c r="D130" s="203" t="s">
        <v>129</v>
      </c>
      <c r="E130" s="204" t="s">
        <v>1</v>
      </c>
      <c r="F130" s="205" t="s">
        <v>130</v>
      </c>
      <c r="G130" s="202"/>
      <c r="H130" s="204" t="s">
        <v>1</v>
      </c>
      <c r="I130" s="313"/>
      <c r="J130" s="202"/>
      <c r="K130" s="202"/>
      <c r="L130" s="91"/>
      <c r="M130" s="206"/>
      <c r="N130" s="207"/>
      <c r="O130" s="207"/>
      <c r="P130" s="207"/>
      <c r="Q130" s="207"/>
      <c r="R130" s="207"/>
      <c r="S130" s="207"/>
      <c r="T130" s="208"/>
      <c r="AT130" s="210" t="s">
        <v>129</v>
      </c>
      <c r="AU130" s="210" t="s">
        <v>79</v>
      </c>
      <c r="AV130" s="209" t="s">
        <v>77</v>
      </c>
      <c r="AW130" s="209" t="s">
        <v>28</v>
      </c>
      <c r="AX130" s="209" t="s">
        <v>72</v>
      </c>
      <c r="AY130" s="210" t="s">
        <v>120</v>
      </c>
    </row>
    <row r="131" spans="1:65" s="219" customFormat="1">
      <c r="B131" s="211"/>
      <c r="C131" s="212"/>
      <c r="D131" s="203" t="s">
        <v>129</v>
      </c>
      <c r="E131" s="213" t="s">
        <v>1</v>
      </c>
      <c r="F131" s="214" t="s">
        <v>131</v>
      </c>
      <c r="G131" s="212"/>
      <c r="H131" s="215">
        <v>3</v>
      </c>
      <c r="I131" s="314"/>
      <c r="J131" s="212"/>
      <c r="K131" s="212"/>
      <c r="L131" s="92"/>
      <c r="M131" s="216"/>
      <c r="N131" s="217"/>
      <c r="O131" s="217"/>
      <c r="P131" s="217"/>
      <c r="Q131" s="217"/>
      <c r="R131" s="217"/>
      <c r="S131" s="217"/>
      <c r="T131" s="218"/>
      <c r="AT131" s="220" t="s">
        <v>129</v>
      </c>
      <c r="AU131" s="220" t="s">
        <v>79</v>
      </c>
      <c r="AV131" s="219" t="s">
        <v>79</v>
      </c>
      <c r="AW131" s="219" t="s">
        <v>28</v>
      </c>
      <c r="AX131" s="219" t="s">
        <v>72</v>
      </c>
      <c r="AY131" s="220" t="s">
        <v>120</v>
      </c>
    </row>
    <row r="132" spans="1:65" s="229" customFormat="1">
      <c r="B132" s="221"/>
      <c r="C132" s="222"/>
      <c r="D132" s="203" t="s">
        <v>129</v>
      </c>
      <c r="E132" s="223" t="s">
        <v>1</v>
      </c>
      <c r="F132" s="224" t="s">
        <v>132</v>
      </c>
      <c r="G132" s="222"/>
      <c r="H132" s="225">
        <v>3</v>
      </c>
      <c r="I132" s="315"/>
      <c r="J132" s="222"/>
      <c r="K132" s="222"/>
      <c r="L132" s="93"/>
      <c r="M132" s="226"/>
      <c r="N132" s="227"/>
      <c r="O132" s="227"/>
      <c r="P132" s="227"/>
      <c r="Q132" s="227"/>
      <c r="R132" s="227"/>
      <c r="S132" s="227"/>
      <c r="T132" s="228"/>
      <c r="AT132" s="230" t="s">
        <v>129</v>
      </c>
      <c r="AU132" s="230" t="s">
        <v>79</v>
      </c>
      <c r="AV132" s="229" t="s">
        <v>127</v>
      </c>
      <c r="AW132" s="229" t="s">
        <v>28</v>
      </c>
      <c r="AX132" s="229" t="s">
        <v>77</v>
      </c>
      <c r="AY132" s="230" t="s">
        <v>120</v>
      </c>
    </row>
    <row r="133" spans="1:65" s="102" customFormat="1" ht="24" customHeight="1">
      <c r="A133" s="259"/>
      <c r="B133" s="129"/>
      <c r="C133" s="189" t="s">
        <v>79</v>
      </c>
      <c r="D133" s="189" t="s">
        <v>122</v>
      </c>
      <c r="E133" s="190" t="s">
        <v>133</v>
      </c>
      <c r="F133" s="191" t="s">
        <v>134</v>
      </c>
      <c r="G133" s="192" t="s">
        <v>125</v>
      </c>
      <c r="H133" s="193">
        <v>20</v>
      </c>
      <c r="I133" s="312"/>
      <c r="J133" s="194">
        <f>ROUND(I133*H133,2)</f>
        <v>0</v>
      </c>
      <c r="K133" s="191" t="s">
        <v>126</v>
      </c>
      <c r="L133" s="90"/>
      <c r="M133" s="195" t="s">
        <v>1</v>
      </c>
      <c r="N133" s="196" t="s">
        <v>37</v>
      </c>
      <c r="O133" s="197">
        <v>0.11600000000000001</v>
      </c>
      <c r="P133" s="197">
        <f>O133*H133</f>
        <v>2.3200000000000003</v>
      </c>
      <c r="Q133" s="197">
        <v>0</v>
      </c>
      <c r="R133" s="197">
        <f>Q133*H133</f>
        <v>0</v>
      </c>
      <c r="S133" s="197">
        <v>0.28999999999999998</v>
      </c>
      <c r="T133" s="198">
        <f>S133*H133</f>
        <v>5.8</v>
      </c>
      <c r="AR133" s="199" t="s">
        <v>127</v>
      </c>
      <c r="AT133" s="199" t="s">
        <v>122</v>
      </c>
      <c r="AU133" s="199" t="s">
        <v>79</v>
      </c>
      <c r="AY133" s="96" t="s">
        <v>120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96" t="s">
        <v>77</v>
      </c>
      <c r="BK133" s="200">
        <f>ROUND(I133*H133,2)</f>
        <v>0</v>
      </c>
      <c r="BL133" s="96" t="s">
        <v>127</v>
      </c>
      <c r="BM133" s="199" t="s">
        <v>135</v>
      </c>
    </row>
    <row r="134" spans="1:65" s="209" customFormat="1">
      <c r="B134" s="201"/>
      <c r="C134" s="202"/>
      <c r="D134" s="203" t="s">
        <v>129</v>
      </c>
      <c r="E134" s="204" t="s">
        <v>1</v>
      </c>
      <c r="F134" s="205" t="s">
        <v>136</v>
      </c>
      <c r="G134" s="202"/>
      <c r="H134" s="204" t="s">
        <v>1</v>
      </c>
      <c r="I134" s="313"/>
      <c r="J134" s="202"/>
      <c r="K134" s="202"/>
      <c r="L134" s="91"/>
      <c r="M134" s="206"/>
      <c r="N134" s="207"/>
      <c r="O134" s="207"/>
      <c r="P134" s="207"/>
      <c r="Q134" s="207"/>
      <c r="R134" s="207"/>
      <c r="S134" s="207"/>
      <c r="T134" s="208"/>
      <c r="AT134" s="210" t="s">
        <v>129</v>
      </c>
      <c r="AU134" s="210" t="s">
        <v>79</v>
      </c>
      <c r="AV134" s="209" t="s">
        <v>77</v>
      </c>
      <c r="AW134" s="209" t="s">
        <v>28</v>
      </c>
      <c r="AX134" s="209" t="s">
        <v>72</v>
      </c>
      <c r="AY134" s="210" t="s">
        <v>120</v>
      </c>
    </row>
    <row r="135" spans="1:65" s="219" customFormat="1">
      <c r="B135" s="211"/>
      <c r="C135" s="212"/>
      <c r="D135" s="203" t="s">
        <v>129</v>
      </c>
      <c r="E135" s="213" t="s">
        <v>1</v>
      </c>
      <c r="F135" s="214" t="s">
        <v>137</v>
      </c>
      <c r="G135" s="212"/>
      <c r="H135" s="215">
        <v>20</v>
      </c>
      <c r="I135" s="314"/>
      <c r="J135" s="212"/>
      <c r="K135" s="212"/>
      <c r="L135" s="92"/>
      <c r="M135" s="216"/>
      <c r="N135" s="217"/>
      <c r="O135" s="217"/>
      <c r="P135" s="217"/>
      <c r="Q135" s="217"/>
      <c r="R135" s="217"/>
      <c r="S135" s="217"/>
      <c r="T135" s="218"/>
      <c r="AT135" s="220" t="s">
        <v>129</v>
      </c>
      <c r="AU135" s="220" t="s">
        <v>79</v>
      </c>
      <c r="AV135" s="219" t="s">
        <v>79</v>
      </c>
      <c r="AW135" s="219" t="s">
        <v>28</v>
      </c>
      <c r="AX135" s="219" t="s">
        <v>72</v>
      </c>
      <c r="AY135" s="220" t="s">
        <v>120</v>
      </c>
    </row>
    <row r="136" spans="1:65" s="229" customFormat="1">
      <c r="B136" s="221"/>
      <c r="C136" s="222"/>
      <c r="D136" s="203" t="s">
        <v>129</v>
      </c>
      <c r="E136" s="223" t="s">
        <v>1</v>
      </c>
      <c r="F136" s="224" t="s">
        <v>132</v>
      </c>
      <c r="G136" s="222"/>
      <c r="H136" s="225">
        <v>20</v>
      </c>
      <c r="I136" s="315"/>
      <c r="J136" s="222"/>
      <c r="K136" s="222"/>
      <c r="L136" s="93"/>
      <c r="M136" s="226"/>
      <c r="N136" s="227"/>
      <c r="O136" s="227"/>
      <c r="P136" s="227"/>
      <c r="Q136" s="227"/>
      <c r="R136" s="227"/>
      <c r="S136" s="227"/>
      <c r="T136" s="228"/>
      <c r="AT136" s="230" t="s">
        <v>129</v>
      </c>
      <c r="AU136" s="230" t="s">
        <v>79</v>
      </c>
      <c r="AV136" s="229" t="s">
        <v>127</v>
      </c>
      <c r="AW136" s="229" t="s">
        <v>28</v>
      </c>
      <c r="AX136" s="229" t="s">
        <v>77</v>
      </c>
      <c r="AY136" s="230" t="s">
        <v>120</v>
      </c>
    </row>
    <row r="137" spans="1:65" s="102" customFormat="1" ht="24" customHeight="1">
      <c r="A137" s="259"/>
      <c r="B137" s="129"/>
      <c r="C137" s="189" t="s">
        <v>138</v>
      </c>
      <c r="D137" s="189" t="s">
        <v>122</v>
      </c>
      <c r="E137" s="190" t="s">
        <v>139</v>
      </c>
      <c r="F137" s="191" t="s">
        <v>140</v>
      </c>
      <c r="G137" s="192" t="s">
        <v>125</v>
      </c>
      <c r="H137" s="193">
        <v>1.5</v>
      </c>
      <c r="I137" s="312"/>
      <c r="J137" s="194">
        <f>ROUND(I137*H137,2)</f>
        <v>0</v>
      </c>
      <c r="K137" s="191" t="s">
        <v>126</v>
      </c>
      <c r="L137" s="90"/>
      <c r="M137" s="195" t="s">
        <v>1</v>
      </c>
      <c r="N137" s="196" t="s">
        <v>37</v>
      </c>
      <c r="O137" s="197">
        <v>7.5999999999999998E-2</v>
      </c>
      <c r="P137" s="197">
        <f>O137*H137</f>
        <v>0.11399999999999999</v>
      </c>
      <c r="Q137" s="197">
        <v>4.0000000000000003E-5</v>
      </c>
      <c r="R137" s="197">
        <f>Q137*H137</f>
        <v>6.0000000000000008E-5</v>
      </c>
      <c r="S137" s="197">
        <v>0.128</v>
      </c>
      <c r="T137" s="198">
        <f>S137*H137</f>
        <v>0.192</v>
      </c>
      <c r="AR137" s="199" t="s">
        <v>127</v>
      </c>
      <c r="AT137" s="199" t="s">
        <v>122</v>
      </c>
      <c r="AU137" s="199" t="s">
        <v>79</v>
      </c>
      <c r="AY137" s="96" t="s">
        <v>120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96" t="s">
        <v>77</v>
      </c>
      <c r="BK137" s="200">
        <f>ROUND(I137*H137,2)</f>
        <v>0</v>
      </c>
      <c r="BL137" s="96" t="s">
        <v>127</v>
      </c>
      <c r="BM137" s="199" t="s">
        <v>141</v>
      </c>
    </row>
    <row r="138" spans="1:65" s="209" customFormat="1">
      <c r="B138" s="201"/>
      <c r="C138" s="202"/>
      <c r="D138" s="203" t="s">
        <v>129</v>
      </c>
      <c r="E138" s="204" t="s">
        <v>1</v>
      </c>
      <c r="F138" s="205" t="s">
        <v>142</v>
      </c>
      <c r="G138" s="202"/>
      <c r="H138" s="204" t="s">
        <v>1</v>
      </c>
      <c r="I138" s="313"/>
      <c r="J138" s="202"/>
      <c r="K138" s="202"/>
      <c r="L138" s="91"/>
      <c r="M138" s="206"/>
      <c r="N138" s="207"/>
      <c r="O138" s="207"/>
      <c r="P138" s="207"/>
      <c r="Q138" s="207"/>
      <c r="R138" s="207"/>
      <c r="S138" s="207"/>
      <c r="T138" s="208"/>
      <c r="AT138" s="210" t="s">
        <v>129</v>
      </c>
      <c r="AU138" s="210" t="s">
        <v>79</v>
      </c>
      <c r="AV138" s="209" t="s">
        <v>77</v>
      </c>
      <c r="AW138" s="209" t="s">
        <v>28</v>
      </c>
      <c r="AX138" s="209" t="s">
        <v>72</v>
      </c>
      <c r="AY138" s="210" t="s">
        <v>120</v>
      </c>
    </row>
    <row r="139" spans="1:65" s="219" customFormat="1">
      <c r="B139" s="211"/>
      <c r="C139" s="212"/>
      <c r="D139" s="203" t="s">
        <v>129</v>
      </c>
      <c r="E139" s="213" t="s">
        <v>1</v>
      </c>
      <c r="F139" s="214" t="s">
        <v>143</v>
      </c>
      <c r="G139" s="212"/>
      <c r="H139" s="215">
        <v>1.5</v>
      </c>
      <c r="I139" s="314"/>
      <c r="J139" s="212"/>
      <c r="K139" s="212"/>
      <c r="L139" s="92"/>
      <c r="M139" s="216"/>
      <c r="N139" s="217"/>
      <c r="O139" s="217"/>
      <c r="P139" s="217"/>
      <c r="Q139" s="217"/>
      <c r="R139" s="217"/>
      <c r="S139" s="217"/>
      <c r="T139" s="218"/>
      <c r="AT139" s="220" t="s">
        <v>129</v>
      </c>
      <c r="AU139" s="220" t="s">
        <v>79</v>
      </c>
      <c r="AV139" s="219" t="s">
        <v>79</v>
      </c>
      <c r="AW139" s="219" t="s">
        <v>28</v>
      </c>
      <c r="AX139" s="219" t="s">
        <v>72</v>
      </c>
      <c r="AY139" s="220" t="s">
        <v>120</v>
      </c>
    </row>
    <row r="140" spans="1:65" s="229" customFormat="1">
      <c r="B140" s="221"/>
      <c r="C140" s="222"/>
      <c r="D140" s="203" t="s">
        <v>129</v>
      </c>
      <c r="E140" s="223" t="s">
        <v>1</v>
      </c>
      <c r="F140" s="224" t="s">
        <v>132</v>
      </c>
      <c r="G140" s="222"/>
      <c r="H140" s="225">
        <v>1.5</v>
      </c>
      <c r="I140" s="315"/>
      <c r="J140" s="222"/>
      <c r="K140" s="222"/>
      <c r="L140" s="93"/>
      <c r="M140" s="226"/>
      <c r="N140" s="227"/>
      <c r="O140" s="227"/>
      <c r="P140" s="227"/>
      <c r="Q140" s="227"/>
      <c r="R140" s="227"/>
      <c r="S140" s="227"/>
      <c r="T140" s="228"/>
      <c r="AT140" s="230" t="s">
        <v>129</v>
      </c>
      <c r="AU140" s="230" t="s">
        <v>79</v>
      </c>
      <c r="AV140" s="229" t="s">
        <v>127</v>
      </c>
      <c r="AW140" s="229" t="s">
        <v>28</v>
      </c>
      <c r="AX140" s="229" t="s">
        <v>77</v>
      </c>
      <c r="AY140" s="230" t="s">
        <v>120</v>
      </c>
    </row>
    <row r="141" spans="1:65" s="102" customFormat="1" ht="16.5" customHeight="1">
      <c r="A141" s="259"/>
      <c r="B141" s="129"/>
      <c r="C141" s="189" t="s">
        <v>127</v>
      </c>
      <c r="D141" s="189" t="s">
        <v>122</v>
      </c>
      <c r="E141" s="190" t="s">
        <v>144</v>
      </c>
      <c r="F141" s="191" t="s">
        <v>145</v>
      </c>
      <c r="G141" s="192" t="s">
        <v>146</v>
      </c>
      <c r="H141" s="193">
        <v>9</v>
      </c>
      <c r="I141" s="312"/>
      <c r="J141" s="194">
        <f>ROUND(I141*H141,2)</f>
        <v>0</v>
      </c>
      <c r="K141" s="191" t="s">
        <v>126</v>
      </c>
      <c r="L141" s="90"/>
      <c r="M141" s="195" t="s">
        <v>1</v>
      </c>
      <c r="N141" s="196" t="s">
        <v>37</v>
      </c>
      <c r="O141" s="197">
        <v>9.5000000000000001E-2</v>
      </c>
      <c r="P141" s="197">
        <f>O141*H141</f>
        <v>0.85499999999999998</v>
      </c>
      <c r="Q141" s="197">
        <v>0</v>
      </c>
      <c r="R141" s="197">
        <f>Q141*H141</f>
        <v>0</v>
      </c>
      <c r="S141" s="197">
        <v>0.04</v>
      </c>
      <c r="T141" s="198">
        <f>S141*H141</f>
        <v>0.36</v>
      </c>
      <c r="AR141" s="199" t="s">
        <v>127</v>
      </c>
      <c r="AT141" s="199" t="s">
        <v>122</v>
      </c>
      <c r="AU141" s="199" t="s">
        <v>79</v>
      </c>
      <c r="AY141" s="96" t="s">
        <v>120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96" t="s">
        <v>77</v>
      </c>
      <c r="BK141" s="200">
        <f>ROUND(I141*H141,2)</f>
        <v>0</v>
      </c>
      <c r="BL141" s="96" t="s">
        <v>127</v>
      </c>
      <c r="BM141" s="199" t="s">
        <v>147</v>
      </c>
    </row>
    <row r="142" spans="1:65" s="209" customFormat="1" ht="22.5">
      <c r="B142" s="201"/>
      <c r="C142" s="202"/>
      <c r="D142" s="203" t="s">
        <v>129</v>
      </c>
      <c r="E142" s="204" t="s">
        <v>1</v>
      </c>
      <c r="F142" s="205" t="s">
        <v>148</v>
      </c>
      <c r="G142" s="202"/>
      <c r="H142" s="204" t="s">
        <v>1</v>
      </c>
      <c r="I142" s="313"/>
      <c r="J142" s="202"/>
      <c r="K142" s="202"/>
      <c r="L142" s="91"/>
      <c r="M142" s="206"/>
      <c r="N142" s="207"/>
      <c r="O142" s="207"/>
      <c r="P142" s="207"/>
      <c r="Q142" s="207"/>
      <c r="R142" s="207"/>
      <c r="S142" s="207"/>
      <c r="T142" s="208"/>
      <c r="AT142" s="210" t="s">
        <v>129</v>
      </c>
      <c r="AU142" s="210" t="s">
        <v>79</v>
      </c>
      <c r="AV142" s="209" t="s">
        <v>77</v>
      </c>
      <c r="AW142" s="209" t="s">
        <v>28</v>
      </c>
      <c r="AX142" s="209" t="s">
        <v>72</v>
      </c>
      <c r="AY142" s="210" t="s">
        <v>120</v>
      </c>
    </row>
    <row r="143" spans="1:65" s="219" customFormat="1">
      <c r="B143" s="211"/>
      <c r="C143" s="212"/>
      <c r="D143" s="203" t="s">
        <v>129</v>
      </c>
      <c r="E143" s="213" t="s">
        <v>1</v>
      </c>
      <c r="F143" s="214" t="s">
        <v>149</v>
      </c>
      <c r="G143" s="212"/>
      <c r="H143" s="215">
        <v>9</v>
      </c>
      <c r="I143" s="314"/>
      <c r="J143" s="212"/>
      <c r="K143" s="212"/>
      <c r="L143" s="92"/>
      <c r="M143" s="216"/>
      <c r="N143" s="217"/>
      <c r="O143" s="217"/>
      <c r="P143" s="217"/>
      <c r="Q143" s="217"/>
      <c r="R143" s="217"/>
      <c r="S143" s="217"/>
      <c r="T143" s="218"/>
      <c r="AT143" s="220" t="s">
        <v>129</v>
      </c>
      <c r="AU143" s="220" t="s">
        <v>79</v>
      </c>
      <c r="AV143" s="219" t="s">
        <v>79</v>
      </c>
      <c r="AW143" s="219" t="s">
        <v>28</v>
      </c>
      <c r="AX143" s="219" t="s">
        <v>72</v>
      </c>
      <c r="AY143" s="220" t="s">
        <v>120</v>
      </c>
    </row>
    <row r="144" spans="1:65" s="229" customFormat="1">
      <c r="B144" s="221"/>
      <c r="C144" s="222"/>
      <c r="D144" s="203" t="s">
        <v>129</v>
      </c>
      <c r="E144" s="223" t="s">
        <v>1</v>
      </c>
      <c r="F144" s="224" t="s">
        <v>132</v>
      </c>
      <c r="G144" s="222"/>
      <c r="H144" s="225">
        <v>9</v>
      </c>
      <c r="I144" s="315"/>
      <c r="J144" s="222"/>
      <c r="K144" s="222"/>
      <c r="L144" s="93"/>
      <c r="M144" s="226"/>
      <c r="N144" s="227"/>
      <c r="O144" s="227"/>
      <c r="P144" s="227"/>
      <c r="Q144" s="227"/>
      <c r="R144" s="227"/>
      <c r="S144" s="227"/>
      <c r="T144" s="228"/>
      <c r="AT144" s="230" t="s">
        <v>129</v>
      </c>
      <c r="AU144" s="230" t="s">
        <v>79</v>
      </c>
      <c r="AV144" s="229" t="s">
        <v>127</v>
      </c>
      <c r="AW144" s="229" t="s">
        <v>28</v>
      </c>
      <c r="AX144" s="229" t="s">
        <v>77</v>
      </c>
      <c r="AY144" s="230" t="s">
        <v>120</v>
      </c>
    </row>
    <row r="145" spans="1:65" s="102" customFormat="1" ht="16.5" customHeight="1">
      <c r="A145" s="259"/>
      <c r="B145" s="129"/>
      <c r="C145" s="189" t="s">
        <v>150</v>
      </c>
      <c r="D145" s="189" t="s">
        <v>122</v>
      </c>
      <c r="E145" s="190" t="s">
        <v>151</v>
      </c>
      <c r="F145" s="191" t="s">
        <v>152</v>
      </c>
      <c r="G145" s="192" t="s">
        <v>153</v>
      </c>
      <c r="H145" s="193">
        <v>478.9</v>
      </c>
      <c r="I145" s="312"/>
      <c r="J145" s="194">
        <f>ROUND(I145*H145,2)</f>
        <v>0</v>
      </c>
      <c r="K145" s="191" t="s">
        <v>126</v>
      </c>
      <c r="L145" s="90"/>
      <c r="M145" s="195" t="s">
        <v>1</v>
      </c>
      <c r="N145" s="196" t="s">
        <v>37</v>
      </c>
      <c r="O145" s="197">
        <v>9.7000000000000003E-2</v>
      </c>
      <c r="P145" s="197">
        <f>O145*H145</f>
        <v>46.453299999999999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199" t="s">
        <v>127</v>
      </c>
      <c r="AT145" s="199" t="s">
        <v>122</v>
      </c>
      <c r="AU145" s="199" t="s">
        <v>79</v>
      </c>
      <c r="AY145" s="96" t="s">
        <v>120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96" t="s">
        <v>77</v>
      </c>
      <c r="BK145" s="200">
        <f>ROUND(I145*H145,2)</f>
        <v>0</v>
      </c>
      <c r="BL145" s="96" t="s">
        <v>127</v>
      </c>
      <c r="BM145" s="199" t="s">
        <v>154</v>
      </c>
    </row>
    <row r="146" spans="1:65" s="209" customFormat="1">
      <c r="B146" s="201"/>
      <c r="C146" s="202"/>
      <c r="D146" s="203" t="s">
        <v>129</v>
      </c>
      <c r="E146" s="204" t="s">
        <v>1</v>
      </c>
      <c r="F146" s="205" t="s">
        <v>155</v>
      </c>
      <c r="G146" s="202"/>
      <c r="H146" s="204" t="s">
        <v>1</v>
      </c>
      <c r="I146" s="313"/>
      <c r="J146" s="202"/>
      <c r="K146" s="202"/>
      <c r="L146" s="91"/>
      <c r="M146" s="206"/>
      <c r="N146" s="207"/>
      <c r="O146" s="207"/>
      <c r="P146" s="207"/>
      <c r="Q146" s="207"/>
      <c r="R146" s="207"/>
      <c r="S146" s="207"/>
      <c r="T146" s="208"/>
      <c r="AT146" s="210" t="s">
        <v>129</v>
      </c>
      <c r="AU146" s="210" t="s">
        <v>79</v>
      </c>
      <c r="AV146" s="209" t="s">
        <v>77</v>
      </c>
      <c r="AW146" s="209" t="s">
        <v>28</v>
      </c>
      <c r="AX146" s="209" t="s">
        <v>72</v>
      </c>
      <c r="AY146" s="210" t="s">
        <v>120</v>
      </c>
    </row>
    <row r="147" spans="1:65" s="219" customFormat="1">
      <c r="B147" s="211"/>
      <c r="C147" s="212"/>
      <c r="D147" s="203" t="s">
        <v>129</v>
      </c>
      <c r="E147" s="213" t="s">
        <v>1</v>
      </c>
      <c r="F147" s="214" t="s">
        <v>156</v>
      </c>
      <c r="G147" s="212"/>
      <c r="H147" s="215">
        <v>478.9</v>
      </c>
      <c r="I147" s="314"/>
      <c r="J147" s="212"/>
      <c r="K147" s="212"/>
      <c r="L147" s="92"/>
      <c r="M147" s="216"/>
      <c r="N147" s="217"/>
      <c r="O147" s="217"/>
      <c r="P147" s="217"/>
      <c r="Q147" s="217"/>
      <c r="R147" s="217"/>
      <c r="S147" s="217"/>
      <c r="T147" s="218"/>
      <c r="AT147" s="220" t="s">
        <v>129</v>
      </c>
      <c r="AU147" s="220" t="s">
        <v>79</v>
      </c>
      <c r="AV147" s="219" t="s">
        <v>79</v>
      </c>
      <c r="AW147" s="219" t="s">
        <v>28</v>
      </c>
      <c r="AX147" s="219" t="s">
        <v>72</v>
      </c>
      <c r="AY147" s="220" t="s">
        <v>120</v>
      </c>
    </row>
    <row r="148" spans="1:65" s="229" customFormat="1">
      <c r="B148" s="221"/>
      <c r="C148" s="222"/>
      <c r="D148" s="203" t="s">
        <v>129</v>
      </c>
      <c r="E148" s="223" t="s">
        <v>1</v>
      </c>
      <c r="F148" s="224" t="s">
        <v>132</v>
      </c>
      <c r="G148" s="222"/>
      <c r="H148" s="225">
        <v>478.9</v>
      </c>
      <c r="I148" s="315"/>
      <c r="J148" s="222"/>
      <c r="K148" s="222"/>
      <c r="L148" s="93"/>
      <c r="M148" s="226"/>
      <c r="N148" s="227"/>
      <c r="O148" s="227"/>
      <c r="P148" s="227"/>
      <c r="Q148" s="227"/>
      <c r="R148" s="227"/>
      <c r="S148" s="227"/>
      <c r="T148" s="228"/>
      <c r="AT148" s="230" t="s">
        <v>129</v>
      </c>
      <c r="AU148" s="230" t="s">
        <v>79</v>
      </c>
      <c r="AV148" s="229" t="s">
        <v>127</v>
      </c>
      <c r="AW148" s="229" t="s">
        <v>28</v>
      </c>
      <c r="AX148" s="229" t="s">
        <v>77</v>
      </c>
      <c r="AY148" s="230" t="s">
        <v>120</v>
      </c>
    </row>
    <row r="149" spans="1:65" s="102" customFormat="1" ht="24" customHeight="1">
      <c r="A149" s="259"/>
      <c r="B149" s="129"/>
      <c r="C149" s="189" t="s">
        <v>157</v>
      </c>
      <c r="D149" s="189" t="s">
        <v>122</v>
      </c>
      <c r="E149" s="190" t="s">
        <v>158</v>
      </c>
      <c r="F149" s="191" t="s">
        <v>159</v>
      </c>
      <c r="G149" s="192" t="s">
        <v>153</v>
      </c>
      <c r="H149" s="193">
        <v>465.6</v>
      </c>
      <c r="I149" s="312"/>
      <c r="J149" s="194">
        <f>ROUND(I149*H149,2)</f>
        <v>0</v>
      </c>
      <c r="K149" s="191" t="s">
        <v>126</v>
      </c>
      <c r="L149" s="90"/>
      <c r="M149" s="195" t="s">
        <v>1</v>
      </c>
      <c r="N149" s="196" t="s">
        <v>37</v>
      </c>
      <c r="O149" s="197">
        <v>4.3999999999999997E-2</v>
      </c>
      <c r="P149" s="197">
        <f>O149*H149</f>
        <v>20.4864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AR149" s="199" t="s">
        <v>127</v>
      </c>
      <c r="AT149" s="199" t="s">
        <v>122</v>
      </c>
      <c r="AU149" s="199" t="s">
        <v>79</v>
      </c>
      <c r="AY149" s="96" t="s">
        <v>120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96" t="s">
        <v>77</v>
      </c>
      <c r="BK149" s="200">
        <f>ROUND(I149*H149,2)</f>
        <v>0</v>
      </c>
      <c r="BL149" s="96" t="s">
        <v>127</v>
      </c>
      <c r="BM149" s="199" t="s">
        <v>160</v>
      </c>
    </row>
    <row r="150" spans="1:65" s="209" customFormat="1" ht="22.5">
      <c r="B150" s="201"/>
      <c r="C150" s="202"/>
      <c r="D150" s="203" t="s">
        <v>129</v>
      </c>
      <c r="E150" s="204" t="s">
        <v>1</v>
      </c>
      <c r="F150" s="205" t="s">
        <v>161</v>
      </c>
      <c r="G150" s="202"/>
      <c r="H150" s="204" t="s">
        <v>1</v>
      </c>
      <c r="I150" s="313"/>
      <c r="J150" s="202"/>
      <c r="K150" s="202"/>
      <c r="L150" s="91"/>
      <c r="M150" s="206"/>
      <c r="N150" s="207"/>
      <c r="O150" s="207"/>
      <c r="P150" s="207"/>
      <c r="Q150" s="207"/>
      <c r="R150" s="207"/>
      <c r="S150" s="207"/>
      <c r="T150" s="208"/>
      <c r="AT150" s="210" t="s">
        <v>129</v>
      </c>
      <c r="AU150" s="210" t="s">
        <v>79</v>
      </c>
      <c r="AV150" s="209" t="s">
        <v>77</v>
      </c>
      <c r="AW150" s="209" t="s">
        <v>28</v>
      </c>
      <c r="AX150" s="209" t="s">
        <v>72</v>
      </c>
      <c r="AY150" s="210" t="s">
        <v>120</v>
      </c>
    </row>
    <row r="151" spans="1:65" s="219" customFormat="1">
      <c r="B151" s="211"/>
      <c r="C151" s="212"/>
      <c r="D151" s="203" t="s">
        <v>129</v>
      </c>
      <c r="E151" s="213" t="s">
        <v>1</v>
      </c>
      <c r="F151" s="214" t="s">
        <v>162</v>
      </c>
      <c r="G151" s="212"/>
      <c r="H151" s="215">
        <v>465.6</v>
      </c>
      <c r="I151" s="314"/>
      <c r="J151" s="212"/>
      <c r="K151" s="212"/>
      <c r="L151" s="92"/>
      <c r="M151" s="216"/>
      <c r="N151" s="217"/>
      <c r="O151" s="217"/>
      <c r="P151" s="217"/>
      <c r="Q151" s="217"/>
      <c r="R151" s="217"/>
      <c r="S151" s="217"/>
      <c r="T151" s="218"/>
      <c r="AT151" s="220" t="s">
        <v>129</v>
      </c>
      <c r="AU151" s="220" t="s">
        <v>79</v>
      </c>
      <c r="AV151" s="219" t="s">
        <v>79</v>
      </c>
      <c r="AW151" s="219" t="s">
        <v>28</v>
      </c>
      <c r="AX151" s="219" t="s">
        <v>72</v>
      </c>
      <c r="AY151" s="220" t="s">
        <v>120</v>
      </c>
    </row>
    <row r="152" spans="1:65" s="229" customFormat="1">
      <c r="B152" s="221"/>
      <c r="C152" s="222"/>
      <c r="D152" s="203" t="s">
        <v>129</v>
      </c>
      <c r="E152" s="223" t="s">
        <v>1</v>
      </c>
      <c r="F152" s="224" t="s">
        <v>132</v>
      </c>
      <c r="G152" s="222"/>
      <c r="H152" s="225">
        <v>465.6</v>
      </c>
      <c r="I152" s="315"/>
      <c r="J152" s="222"/>
      <c r="K152" s="222"/>
      <c r="L152" s="93"/>
      <c r="M152" s="226"/>
      <c r="N152" s="227"/>
      <c r="O152" s="227"/>
      <c r="P152" s="227"/>
      <c r="Q152" s="227"/>
      <c r="R152" s="227"/>
      <c r="S152" s="227"/>
      <c r="T152" s="228"/>
      <c r="AT152" s="230" t="s">
        <v>129</v>
      </c>
      <c r="AU152" s="230" t="s">
        <v>79</v>
      </c>
      <c r="AV152" s="229" t="s">
        <v>127</v>
      </c>
      <c r="AW152" s="229" t="s">
        <v>28</v>
      </c>
      <c r="AX152" s="229" t="s">
        <v>77</v>
      </c>
      <c r="AY152" s="230" t="s">
        <v>120</v>
      </c>
    </row>
    <row r="153" spans="1:65" s="102" customFormat="1" ht="24" customHeight="1">
      <c r="A153" s="259"/>
      <c r="B153" s="129"/>
      <c r="C153" s="189" t="s">
        <v>163</v>
      </c>
      <c r="D153" s="189" t="s">
        <v>122</v>
      </c>
      <c r="E153" s="190" t="s">
        <v>483</v>
      </c>
      <c r="F153" s="191" t="s">
        <v>484</v>
      </c>
      <c r="G153" s="192" t="s">
        <v>153</v>
      </c>
      <c r="H153" s="193">
        <v>13.3</v>
      </c>
      <c r="I153" s="312"/>
      <c r="J153" s="194">
        <f>ROUND(I153*H153,2)</f>
        <v>0</v>
      </c>
      <c r="K153" s="191" t="s">
        <v>126</v>
      </c>
      <c r="L153" s="90"/>
      <c r="M153" s="195" t="s">
        <v>1</v>
      </c>
      <c r="N153" s="196" t="s">
        <v>37</v>
      </c>
      <c r="O153" s="197">
        <v>8.3000000000000004E-2</v>
      </c>
      <c r="P153" s="197">
        <f>O153*H153</f>
        <v>1.1039000000000001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199" t="s">
        <v>127</v>
      </c>
      <c r="AT153" s="199" t="s">
        <v>122</v>
      </c>
      <c r="AU153" s="199" t="s">
        <v>79</v>
      </c>
      <c r="AY153" s="96" t="s">
        <v>120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96" t="s">
        <v>77</v>
      </c>
      <c r="BK153" s="200">
        <f>ROUND(I153*H153,2)</f>
        <v>0</v>
      </c>
      <c r="BL153" s="96" t="s">
        <v>127</v>
      </c>
      <c r="BM153" s="199" t="s">
        <v>164</v>
      </c>
    </row>
    <row r="154" spans="1:65" s="209" customFormat="1">
      <c r="B154" s="201"/>
      <c r="C154" s="202"/>
      <c r="D154" s="203" t="s">
        <v>129</v>
      </c>
      <c r="E154" s="204" t="s">
        <v>1</v>
      </c>
      <c r="F154" s="205" t="s">
        <v>165</v>
      </c>
      <c r="G154" s="202"/>
      <c r="H154" s="204" t="s">
        <v>1</v>
      </c>
      <c r="I154" s="313"/>
      <c r="J154" s="202"/>
      <c r="K154" s="202"/>
      <c r="L154" s="91"/>
      <c r="M154" s="206"/>
      <c r="N154" s="207"/>
      <c r="O154" s="207"/>
      <c r="P154" s="207"/>
      <c r="Q154" s="207"/>
      <c r="R154" s="207"/>
      <c r="S154" s="207"/>
      <c r="T154" s="208"/>
      <c r="AT154" s="210" t="s">
        <v>129</v>
      </c>
      <c r="AU154" s="210" t="s">
        <v>79</v>
      </c>
      <c r="AV154" s="209" t="s">
        <v>77</v>
      </c>
      <c r="AW154" s="209" t="s">
        <v>28</v>
      </c>
      <c r="AX154" s="209" t="s">
        <v>72</v>
      </c>
      <c r="AY154" s="210" t="s">
        <v>120</v>
      </c>
    </row>
    <row r="155" spans="1:65" s="219" customFormat="1">
      <c r="B155" s="211"/>
      <c r="C155" s="212"/>
      <c r="D155" s="203" t="s">
        <v>129</v>
      </c>
      <c r="E155" s="213" t="s">
        <v>1</v>
      </c>
      <c r="F155" s="214" t="s">
        <v>166</v>
      </c>
      <c r="G155" s="212"/>
      <c r="H155" s="215">
        <v>13.3</v>
      </c>
      <c r="I155" s="314"/>
      <c r="J155" s="212"/>
      <c r="K155" s="212"/>
      <c r="L155" s="92"/>
      <c r="M155" s="216"/>
      <c r="N155" s="217"/>
      <c r="O155" s="217"/>
      <c r="P155" s="217"/>
      <c r="Q155" s="217"/>
      <c r="R155" s="217"/>
      <c r="S155" s="217"/>
      <c r="T155" s="218"/>
      <c r="AT155" s="220" t="s">
        <v>129</v>
      </c>
      <c r="AU155" s="220" t="s">
        <v>79</v>
      </c>
      <c r="AV155" s="219" t="s">
        <v>79</v>
      </c>
      <c r="AW155" s="219" t="s">
        <v>28</v>
      </c>
      <c r="AX155" s="219" t="s">
        <v>72</v>
      </c>
      <c r="AY155" s="220" t="s">
        <v>120</v>
      </c>
    </row>
    <row r="156" spans="1:65" s="229" customFormat="1">
      <c r="B156" s="221"/>
      <c r="C156" s="222"/>
      <c r="D156" s="203" t="s">
        <v>129</v>
      </c>
      <c r="E156" s="223" t="s">
        <v>1</v>
      </c>
      <c r="F156" s="224" t="s">
        <v>132</v>
      </c>
      <c r="G156" s="222"/>
      <c r="H156" s="225">
        <v>13.3</v>
      </c>
      <c r="I156" s="315"/>
      <c r="J156" s="222"/>
      <c r="K156" s="222"/>
      <c r="L156" s="93"/>
      <c r="M156" s="226"/>
      <c r="N156" s="227"/>
      <c r="O156" s="227"/>
      <c r="P156" s="227"/>
      <c r="Q156" s="227"/>
      <c r="R156" s="227"/>
      <c r="S156" s="227"/>
      <c r="T156" s="228"/>
      <c r="AT156" s="230" t="s">
        <v>129</v>
      </c>
      <c r="AU156" s="230" t="s">
        <v>79</v>
      </c>
      <c r="AV156" s="229" t="s">
        <v>127</v>
      </c>
      <c r="AW156" s="229" t="s">
        <v>28</v>
      </c>
      <c r="AX156" s="229" t="s">
        <v>77</v>
      </c>
      <c r="AY156" s="230" t="s">
        <v>120</v>
      </c>
    </row>
    <row r="157" spans="1:65" s="102" customFormat="1" ht="16.5" customHeight="1">
      <c r="A157" s="259"/>
      <c r="B157" s="129"/>
      <c r="C157" s="189" t="s">
        <v>168</v>
      </c>
      <c r="D157" s="189" t="s">
        <v>122</v>
      </c>
      <c r="E157" s="190" t="s">
        <v>169</v>
      </c>
      <c r="F157" s="191" t="s">
        <v>170</v>
      </c>
      <c r="G157" s="192" t="s">
        <v>153</v>
      </c>
      <c r="H157" s="193">
        <v>478.9</v>
      </c>
      <c r="I157" s="312"/>
      <c r="J157" s="194">
        <f>ROUND(I157*H157,2)</f>
        <v>0</v>
      </c>
      <c r="K157" s="191" t="s">
        <v>126</v>
      </c>
      <c r="L157" s="90"/>
      <c r="M157" s="195" t="s">
        <v>1</v>
      </c>
      <c r="N157" s="196" t="s">
        <v>37</v>
      </c>
      <c r="O157" s="197">
        <v>9.7000000000000003E-2</v>
      </c>
      <c r="P157" s="197">
        <f>O157*H157</f>
        <v>46.453299999999999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AR157" s="199" t="s">
        <v>127</v>
      </c>
      <c r="AT157" s="199" t="s">
        <v>122</v>
      </c>
      <c r="AU157" s="199" t="s">
        <v>79</v>
      </c>
      <c r="AY157" s="96" t="s">
        <v>120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96" t="s">
        <v>77</v>
      </c>
      <c r="BK157" s="200">
        <f>ROUND(I157*H157,2)</f>
        <v>0</v>
      </c>
      <c r="BL157" s="96" t="s">
        <v>127</v>
      </c>
      <c r="BM157" s="199" t="s">
        <v>171</v>
      </c>
    </row>
    <row r="158" spans="1:65" s="209" customFormat="1">
      <c r="B158" s="201"/>
      <c r="C158" s="202"/>
      <c r="D158" s="203" t="s">
        <v>129</v>
      </c>
      <c r="E158" s="204" t="s">
        <v>1</v>
      </c>
      <c r="F158" s="205" t="s">
        <v>172</v>
      </c>
      <c r="G158" s="202"/>
      <c r="H158" s="204" t="s">
        <v>1</v>
      </c>
      <c r="I158" s="313"/>
      <c r="J158" s="202"/>
      <c r="K158" s="202"/>
      <c r="L158" s="91"/>
      <c r="M158" s="206"/>
      <c r="N158" s="207"/>
      <c r="O158" s="207"/>
      <c r="P158" s="207"/>
      <c r="Q158" s="207"/>
      <c r="R158" s="207"/>
      <c r="S158" s="207"/>
      <c r="T158" s="208"/>
      <c r="AT158" s="210" t="s">
        <v>129</v>
      </c>
      <c r="AU158" s="210" t="s">
        <v>79</v>
      </c>
      <c r="AV158" s="209" t="s">
        <v>77</v>
      </c>
      <c r="AW158" s="209" t="s">
        <v>28</v>
      </c>
      <c r="AX158" s="209" t="s">
        <v>72</v>
      </c>
      <c r="AY158" s="210" t="s">
        <v>120</v>
      </c>
    </row>
    <row r="159" spans="1:65" s="219" customFormat="1">
      <c r="B159" s="211"/>
      <c r="C159" s="212"/>
      <c r="D159" s="203" t="s">
        <v>129</v>
      </c>
      <c r="E159" s="213" t="s">
        <v>1</v>
      </c>
      <c r="F159" s="214" t="s">
        <v>173</v>
      </c>
      <c r="G159" s="212"/>
      <c r="H159" s="215">
        <v>478.9</v>
      </c>
      <c r="I159" s="314"/>
      <c r="J159" s="212"/>
      <c r="K159" s="212"/>
      <c r="L159" s="92"/>
      <c r="M159" s="216"/>
      <c r="N159" s="217"/>
      <c r="O159" s="217"/>
      <c r="P159" s="217"/>
      <c r="Q159" s="217"/>
      <c r="R159" s="217"/>
      <c r="S159" s="217"/>
      <c r="T159" s="218"/>
      <c r="AT159" s="220" t="s">
        <v>129</v>
      </c>
      <c r="AU159" s="220" t="s">
        <v>79</v>
      </c>
      <c r="AV159" s="219" t="s">
        <v>79</v>
      </c>
      <c r="AW159" s="219" t="s">
        <v>28</v>
      </c>
      <c r="AX159" s="219" t="s">
        <v>72</v>
      </c>
      <c r="AY159" s="220" t="s">
        <v>120</v>
      </c>
    </row>
    <row r="160" spans="1:65" s="229" customFormat="1">
      <c r="B160" s="221"/>
      <c r="C160" s="222"/>
      <c r="D160" s="203" t="s">
        <v>129</v>
      </c>
      <c r="E160" s="223" t="s">
        <v>1</v>
      </c>
      <c r="F160" s="224" t="s">
        <v>132</v>
      </c>
      <c r="G160" s="222"/>
      <c r="H160" s="225">
        <v>478.9</v>
      </c>
      <c r="I160" s="315"/>
      <c r="J160" s="222"/>
      <c r="K160" s="222"/>
      <c r="L160" s="93"/>
      <c r="M160" s="226"/>
      <c r="N160" s="227"/>
      <c r="O160" s="227"/>
      <c r="P160" s="227"/>
      <c r="Q160" s="227"/>
      <c r="R160" s="227"/>
      <c r="S160" s="227"/>
      <c r="T160" s="228"/>
      <c r="AT160" s="230" t="s">
        <v>129</v>
      </c>
      <c r="AU160" s="230" t="s">
        <v>79</v>
      </c>
      <c r="AV160" s="229" t="s">
        <v>127</v>
      </c>
      <c r="AW160" s="229" t="s">
        <v>28</v>
      </c>
      <c r="AX160" s="229" t="s">
        <v>77</v>
      </c>
      <c r="AY160" s="230" t="s">
        <v>120</v>
      </c>
    </row>
    <row r="161" spans="1:65" s="102" customFormat="1" ht="16.5" customHeight="1">
      <c r="A161" s="259"/>
      <c r="B161" s="129"/>
      <c r="C161" s="189" t="s">
        <v>174</v>
      </c>
      <c r="D161" s="189" t="s">
        <v>122</v>
      </c>
      <c r="E161" s="190" t="s">
        <v>175</v>
      </c>
      <c r="F161" s="191" t="s">
        <v>176</v>
      </c>
      <c r="G161" s="192" t="s">
        <v>153</v>
      </c>
      <c r="H161" s="193">
        <v>13.3</v>
      </c>
      <c r="I161" s="312"/>
      <c r="J161" s="194">
        <f>ROUND(I161*H161,2)</f>
        <v>0</v>
      </c>
      <c r="K161" s="191" t="s">
        <v>126</v>
      </c>
      <c r="L161" s="90"/>
      <c r="M161" s="195" t="s">
        <v>1</v>
      </c>
      <c r="N161" s="196" t="s">
        <v>37</v>
      </c>
      <c r="O161" s="197">
        <v>8.9999999999999993E-3</v>
      </c>
      <c r="P161" s="197">
        <f>O161*H161</f>
        <v>0.1197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199" t="s">
        <v>127</v>
      </c>
      <c r="AT161" s="199" t="s">
        <v>122</v>
      </c>
      <c r="AU161" s="199" t="s">
        <v>79</v>
      </c>
      <c r="AY161" s="96" t="s">
        <v>120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96" t="s">
        <v>77</v>
      </c>
      <c r="BK161" s="200">
        <f>ROUND(I161*H161,2)</f>
        <v>0</v>
      </c>
      <c r="BL161" s="96" t="s">
        <v>127</v>
      </c>
      <c r="BM161" s="199" t="s">
        <v>177</v>
      </c>
    </row>
    <row r="162" spans="1:65" s="209" customFormat="1">
      <c r="B162" s="201"/>
      <c r="C162" s="202"/>
      <c r="D162" s="203" t="s">
        <v>129</v>
      </c>
      <c r="E162" s="204" t="s">
        <v>1</v>
      </c>
      <c r="F162" s="205" t="s">
        <v>165</v>
      </c>
      <c r="G162" s="202"/>
      <c r="H162" s="204" t="s">
        <v>1</v>
      </c>
      <c r="I162" s="313"/>
      <c r="J162" s="202"/>
      <c r="K162" s="202"/>
      <c r="L162" s="91"/>
      <c r="M162" s="206"/>
      <c r="N162" s="207"/>
      <c r="O162" s="207"/>
      <c r="P162" s="207"/>
      <c r="Q162" s="207"/>
      <c r="R162" s="207"/>
      <c r="S162" s="207"/>
      <c r="T162" s="208"/>
      <c r="AT162" s="210" t="s">
        <v>129</v>
      </c>
      <c r="AU162" s="210" t="s">
        <v>79</v>
      </c>
      <c r="AV162" s="209" t="s">
        <v>77</v>
      </c>
      <c r="AW162" s="209" t="s">
        <v>28</v>
      </c>
      <c r="AX162" s="209" t="s">
        <v>72</v>
      </c>
      <c r="AY162" s="210" t="s">
        <v>120</v>
      </c>
    </row>
    <row r="163" spans="1:65" s="219" customFormat="1">
      <c r="B163" s="211"/>
      <c r="C163" s="212"/>
      <c r="D163" s="203" t="s">
        <v>129</v>
      </c>
      <c r="E163" s="213" t="s">
        <v>1</v>
      </c>
      <c r="F163" s="214" t="s">
        <v>166</v>
      </c>
      <c r="G163" s="212"/>
      <c r="H163" s="215">
        <v>13.3</v>
      </c>
      <c r="I163" s="314"/>
      <c r="J163" s="212"/>
      <c r="K163" s="212"/>
      <c r="L163" s="92"/>
      <c r="M163" s="216"/>
      <c r="N163" s="217"/>
      <c r="O163" s="217"/>
      <c r="P163" s="217"/>
      <c r="Q163" s="217"/>
      <c r="R163" s="217"/>
      <c r="S163" s="217"/>
      <c r="T163" s="218"/>
      <c r="AT163" s="220" t="s">
        <v>129</v>
      </c>
      <c r="AU163" s="220" t="s">
        <v>79</v>
      </c>
      <c r="AV163" s="219" t="s">
        <v>79</v>
      </c>
      <c r="AW163" s="219" t="s">
        <v>28</v>
      </c>
      <c r="AX163" s="219" t="s">
        <v>72</v>
      </c>
      <c r="AY163" s="220" t="s">
        <v>120</v>
      </c>
    </row>
    <row r="164" spans="1:65" s="229" customFormat="1">
      <c r="B164" s="221"/>
      <c r="C164" s="222"/>
      <c r="D164" s="203" t="s">
        <v>129</v>
      </c>
      <c r="E164" s="223" t="s">
        <v>1</v>
      </c>
      <c r="F164" s="224" t="s">
        <v>132</v>
      </c>
      <c r="G164" s="222"/>
      <c r="H164" s="225">
        <v>13.3</v>
      </c>
      <c r="I164" s="315"/>
      <c r="J164" s="222"/>
      <c r="K164" s="222"/>
      <c r="L164" s="93"/>
      <c r="M164" s="226"/>
      <c r="N164" s="227"/>
      <c r="O164" s="227"/>
      <c r="P164" s="227"/>
      <c r="Q164" s="227"/>
      <c r="R164" s="227"/>
      <c r="S164" s="227"/>
      <c r="T164" s="228"/>
      <c r="AT164" s="230" t="s">
        <v>129</v>
      </c>
      <c r="AU164" s="230" t="s">
        <v>79</v>
      </c>
      <c r="AV164" s="229" t="s">
        <v>127</v>
      </c>
      <c r="AW164" s="229" t="s">
        <v>28</v>
      </c>
      <c r="AX164" s="229" t="s">
        <v>77</v>
      </c>
      <c r="AY164" s="230" t="s">
        <v>120</v>
      </c>
    </row>
    <row r="165" spans="1:65" s="102" customFormat="1" ht="41.25" customHeight="1">
      <c r="A165" s="259"/>
      <c r="B165" s="129"/>
      <c r="C165" s="189" t="s">
        <v>178</v>
      </c>
      <c r="D165" s="189" t="s">
        <v>122</v>
      </c>
      <c r="E165" s="190" t="s">
        <v>179</v>
      </c>
      <c r="F165" s="191" t="s">
        <v>486</v>
      </c>
      <c r="G165" s="192" t="s">
        <v>180</v>
      </c>
      <c r="H165" s="193">
        <v>23.94</v>
      </c>
      <c r="I165" s="312">
        <v>0</v>
      </c>
      <c r="J165" s="194">
        <f>ROUND(I165*H165,2)</f>
        <v>0</v>
      </c>
      <c r="K165" s="191" t="s">
        <v>126</v>
      </c>
      <c r="L165" s="90"/>
      <c r="M165" s="195" t="s">
        <v>1</v>
      </c>
      <c r="N165" s="196" t="s">
        <v>37</v>
      </c>
      <c r="O165" s="197">
        <v>0</v>
      </c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AR165" s="199" t="s">
        <v>127</v>
      </c>
      <c r="AT165" s="199" t="s">
        <v>122</v>
      </c>
      <c r="AU165" s="199" t="s">
        <v>79</v>
      </c>
      <c r="AY165" s="96" t="s">
        <v>120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96" t="s">
        <v>77</v>
      </c>
      <c r="BK165" s="200">
        <f>ROUND(I165*H165,2)</f>
        <v>0</v>
      </c>
      <c r="BL165" s="96" t="s">
        <v>127</v>
      </c>
      <c r="BM165" s="199" t="s">
        <v>181</v>
      </c>
    </row>
    <row r="166" spans="1:65" s="209" customFormat="1">
      <c r="B166" s="201"/>
      <c r="C166" s="202"/>
      <c r="D166" s="203" t="s">
        <v>129</v>
      </c>
      <c r="E166" s="204" t="s">
        <v>1</v>
      </c>
      <c r="F166" s="205" t="s">
        <v>182</v>
      </c>
      <c r="G166" s="202"/>
      <c r="H166" s="204" t="s">
        <v>1</v>
      </c>
      <c r="I166" s="313"/>
      <c r="J166" s="202"/>
      <c r="K166" s="202"/>
      <c r="L166" s="91"/>
      <c r="M166" s="206"/>
      <c r="N166" s="207"/>
      <c r="O166" s="207"/>
      <c r="P166" s="207"/>
      <c r="Q166" s="207"/>
      <c r="R166" s="207"/>
      <c r="S166" s="207"/>
      <c r="T166" s="208"/>
      <c r="AT166" s="210" t="s">
        <v>129</v>
      </c>
      <c r="AU166" s="210" t="s">
        <v>79</v>
      </c>
      <c r="AV166" s="209" t="s">
        <v>77</v>
      </c>
      <c r="AW166" s="209" t="s">
        <v>28</v>
      </c>
      <c r="AX166" s="209" t="s">
        <v>72</v>
      </c>
      <c r="AY166" s="210" t="s">
        <v>120</v>
      </c>
    </row>
    <row r="167" spans="1:65" s="219" customFormat="1">
      <c r="B167" s="211"/>
      <c r="C167" s="212"/>
      <c r="D167" s="203" t="s">
        <v>129</v>
      </c>
      <c r="E167" s="213" t="s">
        <v>1</v>
      </c>
      <c r="F167" s="214" t="s">
        <v>183</v>
      </c>
      <c r="G167" s="212"/>
      <c r="H167" s="215">
        <v>23.94</v>
      </c>
      <c r="I167" s="314"/>
      <c r="J167" s="212"/>
      <c r="K167" s="212"/>
      <c r="L167" s="92"/>
      <c r="M167" s="216"/>
      <c r="N167" s="217"/>
      <c r="O167" s="217"/>
      <c r="P167" s="217"/>
      <c r="Q167" s="217"/>
      <c r="R167" s="217"/>
      <c r="S167" s="217"/>
      <c r="T167" s="218"/>
      <c r="AT167" s="220" t="s">
        <v>129</v>
      </c>
      <c r="AU167" s="220" t="s">
        <v>79</v>
      </c>
      <c r="AV167" s="219" t="s">
        <v>79</v>
      </c>
      <c r="AW167" s="219" t="s">
        <v>28</v>
      </c>
      <c r="AX167" s="219" t="s">
        <v>72</v>
      </c>
      <c r="AY167" s="220" t="s">
        <v>120</v>
      </c>
    </row>
    <row r="168" spans="1:65" s="229" customFormat="1">
      <c r="B168" s="221"/>
      <c r="C168" s="222"/>
      <c r="D168" s="203" t="s">
        <v>129</v>
      </c>
      <c r="E168" s="223" t="s">
        <v>1</v>
      </c>
      <c r="F168" s="224" t="s">
        <v>132</v>
      </c>
      <c r="G168" s="222"/>
      <c r="H168" s="225">
        <v>23.94</v>
      </c>
      <c r="I168" s="315"/>
      <c r="J168" s="222"/>
      <c r="K168" s="222"/>
      <c r="L168" s="93"/>
      <c r="M168" s="226"/>
      <c r="N168" s="227"/>
      <c r="O168" s="227"/>
      <c r="P168" s="227"/>
      <c r="Q168" s="227"/>
      <c r="R168" s="227"/>
      <c r="S168" s="227"/>
      <c r="T168" s="228"/>
      <c r="AT168" s="230" t="s">
        <v>129</v>
      </c>
      <c r="AU168" s="230" t="s">
        <v>79</v>
      </c>
      <c r="AV168" s="229" t="s">
        <v>127</v>
      </c>
      <c r="AW168" s="229" t="s">
        <v>28</v>
      </c>
      <c r="AX168" s="229" t="s">
        <v>77</v>
      </c>
      <c r="AY168" s="230" t="s">
        <v>120</v>
      </c>
    </row>
    <row r="169" spans="1:65" s="102" customFormat="1" ht="16.5" customHeight="1">
      <c r="A169" s="259"/>
      <c r="B169" s="129"/>
      <c r="C169" s="231" t="s">
        <v>184</v>
      </c>
      <c r="D169" s="231" t="s">
        <v>185</v>
      </c>
      <c r="E169" s="232" t="s">
        <v>186</v>
      </c>
      <c r="F169" s="233" t="s">
        <v>187</v>
      </c>
      <c r="G169" s="234" t="s">
        <v>188</v>
      </c>
      <c r="H169" s="235">
        <v>25</v>
      </c>
      <c r="I169" s="316"/>
      <c r="J169" s="236">
        <f>ROUND(I169*H169,2)</f>
        <v>0</v>
      </c>
      <c r="K169" s="233" t="s">
        <v>1</v>
      </c>
      <c r="L169" s="237"/>
      <c r="M169" s="238" t="s">
        <v>1</v>
      </c>
      <c r="N169" s="239" t="s">
        <v>37</v>
      </c>
      <c r="O169" s="197">
        <v>0</v>
      </c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AR169" s="199" t="s">
        <v>167</v>
      </c>
      <c r="AT169" s="199" t="s">
        <v>185</v>
      </c>
      <c r="AU169" s="199" t="s">
        <v>79</v>
      </c>
      <c r="AY169" s="96" t="s">
        <v>120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96" t="s">
        <v>77</v>
      </c>
      <c r="BK169" s="200">
        <f>ROUND(I169*H169,2)</f>
        <v>0</v>
      </c>
      <c r="BL169" s="96" t="s">
        <v>127</v>
      </c>
      <c r="BM169" s="199" t="s">
        <v>189</v>
      </c>
    </row>
    <row r="170" spans="1:65" s="209" customFormat="1">
      <c r="B170" s="201"/>
      <c r="C170" s="202"/>
      <c r="D170" s="203" t="s">
        <v>129</v>
      </c>
      <c r="E170" s="204" t="s">
        <v>1</v>
      </c>
      <c r="F170" s="205" t="s">
        <v>190</v>
      </c>
      <c r="G170" s="202"/>
      <c r="H170" s="204" t="s">
        <v>1</v>
      </c>
      <c r="I170" s="313"/>
      <c r="J170" s="202"/>
      <c r="K170" s="202"/>
      <c r="L170" s="91"/>
      <c r="M170" s="206"/>
      <c r="N170" s="207"/>
      <c r="O170" s="207"/>
      <c r="P170" s="207"/>
      <c r="Q170" s="207"/>
      <c r="R170" s="207"/>
      <c r="S170" s="207"/>
      <c r="T170" s="208"/>
      <c r="AT170" s="210" t="s">
        <v>129</v>
      </c>
      <c r="AU170" s="210" t="s">
        <v>79</v>
      </c>
      <c r="AV170" s="209" t="s">
        <v>77</v>
      </c>
      <c r="AW170" s="209" t="s">
        <v>28</v>
      </c>
      <c r="AX170" s="209" t="s">
        <v>72</v>
      </c>
      <c r="AY170" s="210" t="s">
        <v>120</v>
      </c>
    </row>
    <row r="171" spans="1:65" s="219" customFormat="1">
      <c r="B171" s="211"/>
      <c r="C171" s="212"/>
      <c r="D171" s="203" t="s">
        <v>129</v>
      </c>
      <c r="E171" s="213" t="s">
        <v>1</v>
      </c>
      <c r="F171" s="214" t="s">
        <v>191</v>
      </c>
      <c r="G171" s="212"/>
      <c r="H171" s="215">
        <v>25</v>
      </c>
      <c r="I171" s="314"/>
      <c r="J171" s="212"/>
      <c r="K171" s="212"/>
      <c r="L171" s="92"/>
      <c r="M171" s="216"/>
      <c r="N171" s="217"/>
      <c r="O171" s="217"/>
      <c r="P171" s="217"/>
      <c r="Q171" s="217"/>
      <c r="R171" s="217"/>
      <c r="S171" s="217"/>
      <c r="T171" s="218"/>
      <c r="AT171" s="220" t="s">
        <v>129</v>
      </c>
      <c r="AU171" s="220" t="s">
        <v>79</v>
      </c>
      <c r="AV171" s="219" t="s">
        <v>79</v>
      </c>
      <c r="AW171" s="219" t="s">
        <v>28</v>
      </c>
      <c r="AX171" s="219" t="s">
        <v>72</v>
      </c>
      <c r="AY171" s="220" t="s">
        <v>120</v>
      </c>
    </row>
    <row r="172" spans="1:65" s="229" customFormat="1">
      <c r="B172" s="221"/>
      <c r="C172" s="222"/>
      <c r="D172" s="203" t="s">
        <v>129</v>
      </c>
      <c r="E172" s="223" t="s">
        <v>1</v>
      </c>
      <c r="F172" s="224" t="s">
        <v>132</v>
      </c>
      <c r="G172" s="222"/>
      <c r="H172" s="225">
        <v>25</v>
      </c>
      <c r="I172" s="315"/>
      <c r="J172" s="222"/>
      <c r="K172" s="222"/>
      <c r="L172" s="93"/>
      <c r="M172" s="226"/>
      <c r="N172" s="227"/>
      <c r="O172" s="227"/>
      <c r="P172" s="227"/>
      <c r="Q172" s="227"/>
      <c r="R172" s="227"/>
      <c r="S172" s="227"/>
      <c r="T172" s="228"/>
      <c r="AT172" s="230" t="s">
        <v>129</v>
      </c>
      <c r="AU172" s="230" t="s">
        <v>79</v>
      </c>
      <c r="AV172" s="229" t="s">
        <v>127</v>
      </c>
      <c r="AW172" s="229" t="s">
        <v>28</v>
      </c>
      <c r="AX172" s="229" t="s">
        <v>77</v>
      </c>
      <c r="AY172" s="230" t="s">
        <v>120</v>
      </c>
    </row>
    <row r="173" spans="1:65" s="183" customFormat="1" ht="22.9" customHeight="1">
      <c r="B173" s="173"/>
      <c r="C173" s="174"/>
      <c r="D173" s="175" t="s">
        <v>71</v>
      </c>
      <c r="E173" s="187" t="s">
        <v>150</v>
      </c>
      <c r="F173" s="187" t="s">
        <v>192</v>
      </c>
      <c r="G173" s="174"/>
      <c r="H173" s="174"/>
      <c r="I173" s="317"/>
      <c r="J173" s="188">
        <f>BK173</f>
        <v>0</v>
      </c>
      <c r="K173" s="174"/>
      <c r="L173" s="178"/>
      <c r="M173" s="179"/>
      <c r="N173" s="180"/>
      <c r="O173" s="180"/>
      <c r="P173" s="181">
        <f>SUM(P174:P177)</f>
        <v>2.16</v>
      </c>
      <c r="Q173" s="180"/>
      <c r="R173" s="181">
        <f>SUM(R174:R177)</f>
        <v>0.25275000000000003</v>
      </c>
      <c r="S173" s="180"/>
      <c r="T173" s="182">
        <f>SUM(T174:T177)</f>
        <v>0</v>
      </c>
      <c r="AR173" s="184" t="s">
        <v>77</v>
      </c>
      <c r="AT173" s="185" t="s">
        <v>71</v>
      </c>
      <c r="AU173" s="185" t="s">
        <v>77</v>
      </c>
      <c r="AY173" s="184" t="s">
        <v>120</v>
      </c>
      <c r="BK173" s="186">
        <f>SUM(BK174:BK177)</f>
        <v>0</v>
      </c>
    </row>
    <row r="174" spans="1:65" s="102" customFormat="1" ht="24" customHeight="1">
      <c r="A174" s="259"/>
      <c r="B174" s="129"/>
      <c r="C174" s="189" t="s">
        <v>193</v>
      </c>
      <c r="D174" s="189" t="s">
        <v>122</v>
      </c>
      <c r="E174" s="190" t="s">
        <v>194</v>
      </c>
      <c r="F174" s="191" t="s">
        <v>195</v>
      </c>
      <c r="G174" s="192" t="s">
        <v>125</v>
      </c>
      <c r="H174" s="193">
        <v>3</v>
      </c>
      <c r="I174" s="312"/>
      <c r="J174" s="194">
        <f>ROUND(I174*H174,2)</f>
        <v>0</v>
      </c>
      <c r="K174" s="191" t="s">
        <v>126</v>
      </c>
      <c r="L174" s="90"/>
      <c r="M174" s="195" t="s">
        <v>1</v>
      </c>
      <c r="N174" s="196" t="s">
        <v>37</v>
      </c>
      <c r="O174" s="197">
        <v>0.72</v>
      </c>
      <c r="P174" s="197">
        <f>O174*H174</f>
        <v>2.16</v>
      </c>
      <c r="Q174" s="197">
        <v>8.4250000000000005E-2</v>
      </c>
      <c r="R174" s="197">
        <f>Q174*H174</f>
        <v>0.25275000000000003</v>
      </c>
      <c r="S174" s="197">
        <v>0</v>
      </c>
      <c r="T174" s="198">
        <f>S174*H174</f>
        <v>0</v>
      </c>
      <c r="AR174" s="199" t="s">
        <v>127</v>
      </c>
      <c r="AT174" s="199" t="s">
        <v>122</v>
      </c>
      <c r="AU174" s="199" t="s">
        <v>79</v>
      </c>
      <c r="AY174" s="96" t="s">
        <v>120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96" t="s">
        <v>77</v>
      </c>
      <c r="BK174" s="200">
        <f>ROUND(I174*H174,2)</f>
        <v>0</v>
      </c>
      <c r="BL174" s="96" t="s">
        <v>127</v>
      </c>
      <c r="BM174" s="199" t="s">
        <v>196</v>
      </c>
    </row>
    <row r="175" spans="1:65" s="209" customFormat="1" ht="33.75">
      <c r="B175" s="201"/>
      <c r="C175" s="202"/>
      <c r="D175" s="203" t="s">
        <v>129</v>
      </c>
      <c r="E175" s="204" t="s">
        <v>1</v>
      </c>
      <c r="F175" s="205" t="s">
        <v>197</v>
      </c>
      <c r="G175" s="202"/>
      <c r="H175" s="204" t="s">
        <v>1</v>
      </c>
      <c r="I175" s="313"/>
      <c r="J175" s="202"/>
      <c r="K175" s="202"/>
      <c r="L175" s="91"/>
      <c r="M175" s="206"/>
      <c r="N175" s="207"/>
      <c r="O175" s="207"/>
      <c r="P175" s="207"/>
      <c r="Q175" s="207"/>
      <c r="R175" s="207"/>
      <c r="S175" s="207"/>
      <c r="T175" s="208"/>
      <c r="AT175" s="210" t="s">
        <v>129</v>
      </c>
      <c r="AU175" s="210" t="s">
        <v>79</v>
      </c>
      <c r="AV175" s="209" t="s">
        <v>77</v>
      </c>
      <c r="AW175" s="209" t="s">
        <v>28</v>
      </c>
      <c r="AX175" s="209" t="s">
        <v>72</v>
      </c>
      <c r="AY175" s="210" t="s">
        <v>120</v>
      </c>
    </row>
    <row r="176" spans="1:65" s="219" customFormat="1">
      <c r="B176" s="211"/>
      <c r="C176" s="212"/>
      <c r="D176" s="203" t="s">
        <v>129</v>
      </c>
      <c r="E176" s="213" t="s">
        <v>1</v>
      </c>
      <c r="F176" s="214" t="s">
        <v>131</v>
      </c>
      <c r="G176" s="212"/>
      <c r="H176" s="215">
        <v>3</v>
      </c>
      <c r="I176" s="314"/>
      <c r="J176" s="212"/>
      <c r="K176" s="212"/>
      <c r="L176" s="92"/>
      <c r="M176" s="216"/>
      <c r="N176" s="217"/>
      <c r="O176" s="217"/>
      <c r="P176" s="217"/>
      <c r="Q176" s="217"/>
      <c r="R176" s="217"/>
      <c r="S176" s="217"/>
      <c r="T176" s="218"/>
      <c r="AT176" s="220" t="s">
        <v>129</v>
      </c>
      <c r="AU176" s="220" t="s">
        <v>79</v>
      </c>
      <c r="AV176" s="219" t="s">
        <v>79</v>
      </c>
      <c r="AW176" s="219" t="s">
        <v>28</v>
      </c>
      <c r="AX176" s="219" t="s">
        <v>72</v>
      </c>
      <c r="AY176" s="220" t="s">
        <v>120</v>
      </c>
    </row>
    <row r="177" spans="1:65" s="229" customFormat="1">
      <c r="B177" s="221"/>
      <c r="C177" s="222"/>
      <c r="D177" s="203" t="s">
        <v>129</v>
      </c>
      <c r="E177" s="223" t="s">
        <v>1</v>
      </c>
      <c r="F177" s="224" t="s">
        <v>132</v>
      </c>
      <c r="G177" s="222"/>
      <c r="H177" s="225">
        <v>3</v>
      </c>
      <c r="I177" s="315"/>
      <c r="J177" s="222"/>
      <c r="K177" s="222"/>
      <c r="L177" s="93"/>
      <c r="M177" s="226"/>
      <c r="N177" s="227"/>
      <c r="O177" s="227"/>
      <c r="P177" s="227"/>
      <c r="Q177" s="227"/>
      <c r="R177" s="227"/>
      <c r="S177" s="227"/>
      <c r="T177" s="228"/>
      <c r="AT177" s="230" t="s">
        <v>129</v>
      </c>
      <c r="AU177" s="230" t="s">
        <v>79</v>
      </c>
      <c r="AV177" s="229" t="s">
        <v>127</v>
      </c>
      <c r="AW177" s="229" t="s">
        <v>28</v>
      </c>
      <c r="AX177" s="229" t="s">
        <v>77</v>
      </c>
      <c r="AY177" s="230" t="s">
        <v>120</v>
      </c>
    </row>
    <row r="178" spans="1:65" s="183" customFormat="1" ht="22.9" customHeight="1">
      <c r="B178" s="173"/>
      <c r="C178" s="174"/>
      <c r="D178" s="175" t="s">
        <v>71</v>
      </c>
      <c r="E178" s="187" t="s">
        <v>168</v>
      </c>
      <c r="F178" s="187" t="s">
        <v>198</v>
      </c>
      <c r="G178" s="174"/>
      <c r="H178" s="174"/>
      <c r="I178" s="317"/>
      <c r="J178" s="188">
        <f>BK178</f>
        <v>0</v>
      </c>
      <c r="K178" s="174"/>
      <c r="L178" s="178"/>
      <c r="M178" s="179"/>
      <c r="N178" s="180"/>
      <c r="O178" s="180"/>
      <c r="P178" s="181">
        <f>SUM(P179:P190)</f>
        <v>1.3260000000000001</v>
      </c>
      <c r="Q178" s="180"/>
      <c r="R178" s="181">
        <f>SUM(R179:R190)</f>
        <v>0</v>
      </c>
      <c r="S178" s="180"/>
      <c r="T178" s="182">
        <f>SUM(T179:T190)</f>
        <v>0</v>
      </c>
      <c r="AR178" s="184" t="s">
        <v>77</v>
      </c>
      <c r="AT178" s="185" t="s">
        <v>71</v>
      </c>
      <c r="AU178" s="185" t="s">
        <v>77</v>
      </c>
      <c r="AY178" s="184" t="s">
        <v>120</v>
      </c>
      <c r="BK178" s="186">
        <f>SUM(BK179:BK190)</f>
        <v>0</v>
      </c>
    </row>
    <row r="179" spans="1:65" s="102" customFormat="1" ht="24" customHeight="1">
      <c r="A179" s="259"/>
      <c r="B179" s="129"/>
      <c r="C179" s="189" t="s">
        <v>199</v>
      </c>
      <c r="D179" s="189" t="s">
        <v>122</v>
      </c>
      <c r="E179" s="190" t="s">
        <v>200</v>
      </c>
      <c r="F179" s="191" t="s">
        <v>201</v>
      </c>
      <c r="G179" s="192" t="s">
        <v>146</v>
      </c>
      <c r="H179" s="193">
        <v>3</v>
      </c>
      <c r="I179" s="312"/>
      <c r="J179" s="194">
        <f>ROUND(I179*H179,2)</f>
        <v>0</v>
      </c>
      <c r="K179" s="191" t="s">
        <v>126</v>
      </c>
      <c r="L179" s="90"/>
      <c r="M179" s="195" t="s">
        <v>1</v>
      </c>
      <c r="N179" s="196" t="s">
        <v>37</v>
      </c>
      <c r="O179" s="197">
        <v>6.7000000000000004E-2</v>
      </c>
      <c r="P179" s="197">
        <f>O179*H179</f>
        <v>0.20100000000000001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AR179" s="199" t="s">
        <v>127</v>
      </c>
      <c r="AT179" s="199" t="s">
        <v>122</v>
      </c>
      <c r="AU179" s="199" t="s">
        <v>79</v>
      </c>
      <c r="AY179" s="96" t="s">
        <v>120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96" t="s">
        <v>77</v>
      </c>
      <c r="BK179" s="200">
        <f>ROUND(I179*H179,2)</f>
        <v>0</v>
      </c>
      <c r="BL179" s="96" t="s">
        <v>127</v>
      </c>
      <c r="BM179" s="199" t="s">
        <v>202</v>
      </c>
    </row>
    <row r="180" spans="1:65" s="209" customFormat="1">
      <c r="B180" s="201"/>
      <c r="C180" s="202"/>
      <c r="D180" s="203" t="s">
        <v>129</v>
      </c>
      <c r="E180" s="204" t="s">
        <v>1</v>
      </c>
      <c r="F180" s="205" t="s">
        <v>203</v>
      </c>
      <c r="G180" s="202"/>
      <c r="H180" s="204" t="s">
        <v>1</v>
      </c>
      <c r="I180" s="313"/>
      <c r="J180" s="202"/>
      <c r="K180" s="202"/>
      <c r="L180" s="91"/>
      <c r="M180" s="206"/>
      <c r="N180" s="207"/>
      <c r="O180" s="207"/>
      <c r="P180" s="207"/>
      <c r="Q180" s="207"/>
      <c r="R180" s="207"/>
      <c r="S180" s="207"/>
      <c r="T180" s="208"/>
      <c r="AT180" s="210" t="s">
        <v>129</v>
      </c>
      <c r="AU180" s="210" t="s">
        <v>79</v>
      </c>
      <c r="AV180" s="209" t="s">
        <v>77</v>
      </c>
      <c r="AW180" s="209" t="s">
        <v>28</v>
      </c>
      <c r="AX180" s="209" t="s">
        <v>72</v>
      </c>
      <c r="AY180" s="210" t="s">
        <v>120</v>
      </c>
    </row>
    <row r="181" spans="1:65" s="219" customFormat="1">
      <c r="B181" s="211"/>
      <c r="C181" s="212"/>
      <c r="D181" s="203" t="s">
        <v>129</v>
      </c>
      <c r="E181" s="213" t="s">
        <v>1</v>
      </c>
      <c r="F181" s="214" t="s">
        <v>138</v>
      </c>
      <c r="G181" s="212"/>
      <c r="H181" s="215">
        <v>3</v>
      </c>
      <c r="I181" s="314"/>
      <c r="J181" s="212"/>
      <c r="K181" s="212"/>
      <c r="L181" s="92"/>
      <c r="M181" s="216"/>
      <c r="N181" s="217"/>
      <c r="O181" s="217"/>
      <c r="P181" s="217"/>
      <c r="Q181" s="217"/>
      <c r="R181" s="217"/>
      <c r="S181" s="217"/>
      <c r="T181" s="218"/>
      <c r="AT181" s="220" t="s">
        <v>129</v>
      </c>
      <c r="AU181" s="220" t="s">
        <v>79</v>
      </c>
      <c r="AV181" s="219" t="s">
        <v>79</v>
      </c>
      <c r="AW181" s="219" t="s">
        <v>28</v>
      </c>
      <c r="AX181" s="219" t="s">
        <v>72</v>
      </c>
      <c r="AY181" s="220" t="s">
        <v>120</v>
      </c>
    </row>
    <row r="182" spans="1:65" s="229" customFormat="1">
      <c r="B182" s="221"/>
      <c r="C182" s="222"/>
      <c r="D182" s="203" t="s">
        <v>129</v>
      </c>
      <c r="E182" s="223" t="s">
        <v>1</v>
      </c>
      <c r="F182" s="224" t="s">
        <v>132</v>
      </c>
      <c r="G182" s="222"/>
      <c r="H182" s="225">
        <v>3</v>
      </c>
      <c r="I182" s="315"/>
      <c r="J182" s="222"/>
      <c r="K182" s="222"/>
      <c r="L182" s="93"/>
      <c r="M182" s="226"/>
      <c r="N182" s="227"/>
      <c r="O182" s="227"/>
      <c r="P182" s="227"/>
      <c r="Q182" s="227"/>
      <c r="R182" s="227"/>
      <c r="S182" s="227"/>
      <c r="T182" s="228"/>
      <c r="AT182" s="230" t="s">
        <v>129</v>
      </c>
      <c r="AU182" s="230" t="s">
        <v>79</v>
      </c>
      <c r="AV182" s="229" t="s">
        <v>127</v>
      </c>
      <c r="AW182" s="229" t="s">
        <v>28</v>
      </c>
      <c r="AX182" s="229" t="s">
        <v>77</v>
      </c>
      <c r="AY182" s="230" t="s">
        <v>120</v>
      </c>
    </row>
    <row r="183" spans="1:65" s="102" customFormat="1" ht="16.5" customHeight="1">
      <c r="A183" s="259"/>
      <c r="B183" s="129"/>
      <c r="C183" s="189" t="s">
        <v>8</v>
      </c>
      <c r="D183" s="189" t="s">
        <v>122</v>
      </c>
      <c r="E183" s="190" t="s">
        <v>204</v>
      </c>
      <c r="F183" s="191" t="s">
        <v>205</v>
      </c>
      <c r="G183" s="192" t="s">
        <v>146</v>
      </c>
      <c r="H183" s="193">
        <v>3</v>
      </c>
      <c r="I183" s="312"/>
      <c r="J183" s="194">
        <f>ROUND(I183*H183,2)</f>
        <v>0</v>
      </c>
      <c r="K183" s="191" t="s">
        <v>126</v>
      </c>
      <c r="L183" s="90"/>
      <c r="M183" s="195" t="s">
        <v>1</v>
      </c>
      <c r="N183" s="196" t="s">
        <v>37</v>
      </c>
      <c r="O183" s="197">
        <v>0.155</v>
      </c>
      <c r="P183" s="197">
        <f>O183*H183</f>
        <v>0.46499999999999997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AR183" s="199" t="s">
        <v>127</v>
      </c>
      <c r="AT183" s="199" t="s">
        <v>122</v>
      </c>
      <c r="AU183" s="199" t="s">
        <v>79</v>
      </c>
      <c r="AY183" s="96" t="s">
        <v>120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96" t="s">
        <v>77</v>
      </c>
      <c r="BK183" s="200">
        <f>ROUND(I183*H183,2)</f>
        <v>0</v>
      </c>
      <c r="BL183" s="96" t="s">
        <v>127</v>
      </c>
      <c r="BM183" s="199" t="s">
        <v>206</v>
      </c>
    </row>
    <row r="184" spans="1:65" s="209" customFormat="1">
      <c r="B184" s="201"/>
      <c r="C184" s="202"/>
      <c r="D184" s="203" t="s">
        <v>129</v>
      </c>
      <c r="E184" s="204" t="s">
        <v>1</v>
      </c>
      <c r="F184" s="205" t="s">
        <v>207</v>
      </c>
      <c r="G184" s="202"/>
      <c r="H184" s="204" t="s">
        <v>1</v>
      </c>
      <c r="I184" s="313"/>
      <c r="J184" s="202"/>
      <c r="K184" s="202"/>
      <c r="L184" s="91"/>
      <c r="M184" s="206"/>
      <c r="N184" s="207"/>
      <c r="O184" s="207"/>
      <c r="P184" s="207"/>
      <c r="Q184" s="207"/>
      <c r="R184" s="207"/>
      <c r="S184" s="207"/>
      <c r="T184" s="208"/>
      <c r="AT184" s="210" t="s">
        <v>129</v>
      </c>
      <c r="AU184" s="210" t="s">
        <v>79</v>
      </c>
      <c r="AV184" s="209" t="s">
        <v>77</v>
      </c>
      <c r="AW184" s="209" t="s">
        <v>28</v>
      </c>
      <c r="AX184" s="209" t="s">
        <v>72</v>
      </c>
      <c r="AY184" s="210" t="s">
        <v>120</v>
      </c>
    </row>
    <row r="185" spans="1:65" s="219" customFormat="1">
      <c r="B185" s="211"/>
      <c r="C185" s="212"/>
      <c r="D185" s="203" t="s">
        <v>129</v>
      </c>
      <c r="E185" s="213" t="s">
        <v>1</v>
      </c>
      <c r="F185" s="214" t="s">
        <v>138</v>
      </c>
      <c r="G185" s="212"/>
      <c r="H185" s="215">
        <v>3</v>
      </c>
      <c r="I185" s="314"/>
      <c r="J185" s="212"/>
      <c r="K185" s="212"/>
      <c r="L185" s="92"/>
      <c r="M185" s="216"/>
      <c r="N185" s="217"/>
      <c r="O185" s="217"/>
      <c r="P185" s="217"/>
      <c r="Q185" s="217"/>
      <c r="R185" s="217"/>
      <c r="S185" s="217"/>
      <c r="T185" s="218"/>
      <c r="AT185" s="220" t="s">
        <v>129</v>
      </c>
      <c r="AU185" s="220" t="s">
        <v>79</v>
      </c>
      <c r="AV185" s="219" t="s">
        <v>79</v>
      </c>
      <c r="AW185" s="219" t="s">
        <v>28</v>
      </c>
      <c r="AX185" s="219" t="s">
        <v>72</v>
      </c>
      <c r="AY185" s="220" t="s">
        <v>120</v>
      </c>
    </row>
    <row r="186" spans="1:65" s="229" customFormat="1">
      <c r="B186" s="221"/>
      <c r="C186" s="222"/>
      <c r="D186" s="203" t="s">
        <v>129</v>
      </c>
      <c r="E186" s="223" t="s">
        <v>1</v>
      </c>
      <c r="F186" s="224" t="s">
        <v>132</v>
      </c>
      <c r="G186" s="222"/>
      <c r="H186" s="225">
        <v>3</v>
      </c>
      <c r="I186" s="315"/>
      <c r="J186" s="222"/>
      <c r="K186" s="222"/>
      <c r="L186" s="93"/>
      <c r="M186" s="226"/>
      <c r="N186" s="227"/>
      <c r="O186" s="227"/>
      <c r="P186" s="227"/>
      <c r="Q186" s="227"/>
      <c r="R186" s="227"/>
      <c r="S186" s="227"/>
      <c r="T186" s="228"/>
      <c r="AT186" s="230" t="s">
        <v>129</v>
      </c>
      <c r="AU186" s="230" t="s">
        <v>79</v>
      </c>
      <c r="AV186" s="229" t="s">
        <v>127</v>
      </c>
      <c r="AW186" s="229" t="s">
        <v>28</v>
      </c>
      <c r="AX186" s="229" t="s">
        <v>77</v>
      </c>
      <c r="AY186" s="230" t="s">
        <v>120</v>
      </c>
    </row>
    <row r="187" spans="1:65" s="102" customFormat="1" ht="24" customHeight="1">
      <c r="A187" s="259"/>
      <c r="B187" s="129"/>
      <c r="C187" s="189" t="s">
        <v>208</v>
      </c>
      <c r="D187" s="189" t="s">
        <v>122</v>
      </c>
      <c r="E187" s="190" t="s">
        <v>209</v>
      </c>
      <c r="F187" s="191" t="s">
        <v>210</v>
      </c>
      <c r="G187" s="192" t="s">
        <v>125</v>
      </c>
      <c r="H187" s="193">
        <v>3</v>
      </c>
      <c r="I187" s="312"/>
      <c r="J187" s="194">
        <f>ROUND(I187*H187,2)</f>
        <v>0</v>
      </c>
      <c r="K187" s="191" t="s">
        <v>126</v>
      </c>
      <c r="L187" s="90"/>
      <c r="M187" s="195" t="s">
        <v>1</v>
      </c>
      <c r="N187" s="196" t="s">
        <v>37</v>
      </c>
      <c r="O187" s="197">
        <v>0.22</v>
      </c>
      <c r="P187" s="197">
        <f>O187*H187</f>
        <v>0.66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AR187" s="199" t="s">
        <v>127</v>
      </c>
      <c r="AT187" s="199" t="s">
        <v>122</v>
      </c>
      <c r="AU187" s="199" t="s">
        <v>79</v>
      </c>
      <c r="AY187" s="96" t="s">
        <v>120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96" t="s">
        <v>77</v>
      </c>
      <c r="BK187" s="200">
        <f>ROUND(I187*H187,2)</f>
        <v>0</v>
      </c>
      <c r="BL187" s="96" t="s">
        <v>127</v>
      </c>
      <c r="BM187" s="199" t="s">
        <v>211</v>
      </c>
    </row>
    <row r="188" spans="1:65" s="209" customFormat="1" ht="22.5">
      <c r="B188" s="201"/>
      <c r="C188" s="202"/>
      <c r="D188" s="203" t="s">
        <v>129</v>
      </c>
      <c r="E188" s="204" t="s">
        <v>1</v>
      </c>
      <c r="F188" s="205" t="s">
        <v>212</v>
      </c>
      <c r="G188" s="202"/>
      <c r="H188" s="204" t="s">
        <v>1</v>
      </c>
      <c r="I188" s="313"/>
      <c r="J188" s="202"/>
      <c r="K188" s="202"/>
      <c r="L188" s="91"/>
      <c r="M188" s="206"/>
      <c r="N188" s="207"/>
      <c r="O188" s="207"/>
      <c r="P188" s="207"/>
      <c r="Q188" s="207"/>
      <c r="R188" s="207"/>
      <c r="S188" s="207"/>
      <c r="T188" s="208"/>
      <c r="AT188" s="210" t="s">
        <v>129</v>
      </c>
      <c r="AU188" s="210" t="s">
        <v>79</v>
      </c>
      <c r="AV188" s="209" t="s">
        <v>77</v>
      </c>
      <c r="AW188" s="209" t="s">
        <v>28</v>
      </c>
      <c r="AX188" s="209" t="s">
        <v>72</v>
      </c>
      <c r="AY188" s="210" t="s">
        <v>120</v>
      </c>
    </row>
    <row r="189" spans="1:65" s="219" customFormat="1">
      <c r="B189" s="211"/>
      <c r="C189" s="212"/>
      <c r="D189" s="203" t="s">
        <v>129</v>
      </c>
      <c r="E189" s="213" t="s">
        <v>1</v>
      </c>
      <c r="F189" s="214" t="s">
        <v>131</v>
      </c>
      <c r="G189" s="212"/>
      <c r="H189" s="215">
        <v>3</v>
      </c>
      <c r="I189" s="314"/>
      <c r="J189" s="212"/>
      <c r="K189" s="212"/>
      <c r="L189" s="92"/>
      <c r="M189" s="216"/>
      <c r="N189" s="217"/>
      <c r="O189" s="217"/>
      <c r="P189" s="217"/>
      <c r="Q189" s="217"/>
      <c r="R189" s="217"/>
      <c r="S189" s="217"/>
      <c r="T189" s="218"/>
      <c r="AT189" s="220" t="s">
        <v>129</v>
      </c>
      <c r="AU189" s="220" t="s">
        <v>79</v>
      </c>
      <c r="AV189" s="219" t="s">
        <v>79</v>
      </c>
      <c r="AW189" s="219" t="s">
        <v>28</v>
      </c>
      <c r="AX189" s="219" t="s">
        <v>72</v>
      </c>
      <c r="AY189" s="220" t="s">
        <v>120</v>
      </c>
    </row>
    <row r="190" spans="1:65" s="229" customFormat="1">
      <c r="B190" s="221"/>
      <c r="C190" s="222"/>
      <c r="D190" s="203" t="s">
        <v>129</v>
      </c>
      <c r="E190" s="223" t="s">
        <v>1</v>
      </c>
      <c r="F190" s="224" t="s">
        <v>132</v>
      </c>
      <c r="G190" s="222"/>
      <c r="H190" s="225">
        <v>3</v>
      </c>
      <c r="I190" s="315"/>
      <c r="J190" s="222"/>
      <c r="K190" s="222"/>
      <c r="L190" s="93"/>
      <c r="M190" s="226"/>
      <c r="N190" s="227"/>
      <c r="O190" s="227"/>
      <c r="P190" s="227"/>
      <c r="Q190" s="227"/>
      <c r="R190" s="227"/>
      <c r="S190" s="227"/>
      <c r="T190" s="228"/>
      <c r="AT190" s="230" t="s">
        <v>129</v>
      </c>
      <c r="AU190" s="230" t="s">
        <v>79</v>
      </c>
      <c r="AV190" s="229" t="s">
        <v>127</v>
      </c>
      <c r="AW190" s="229" t="s">
        <v>28</v>
      </c>
      <c r="AX190" s="229" t="s">
        <v>77</v>
      </c>
      <c r="AY190" s="230" t="s">
        <v>120</v>
      </c>
    </row>
    <row r="191" spans="1:65" s="183" customFormat="1" ht="22.9" customHeight="1">
      <c r="B191" s="173"/>
      <c r="C191" s="174"/>
      <c r="D191" s="175" t="s">
        <v>71</v>
      </c>
      <c r="E191" s="187" t="s">
        <v>213</v>
      </c>
      <c r="F191" s="187" t="s">
        <v>214</v>
      </c>
      <c r="G191" s="174"/>
      <c r="H191" s="174"/>
      <c r="I191" s="317"/>
      <c r="J191" s="188">
        <f>BK191</f>
        <v>0</v>
      </c>
      <c r="K191" s="174"/>
      <c r="L191" s="178"/>
      <c r="M191" s="179"/>
      <c r="N191" s="180"/>
      <c r="O191" s="180"/>
      <c r="P191" s="181">
        <f>SUM(P192:P227)</f>
        <v>1.5684480000000001</v>
      </c>
      <c r="Q191" s="180"/>
      <c r="R191" s="181">
        <f>SUM(R192:R227)</f>
        <v>0</v>
      </c>
      <c r="S191" s="180"/>
      <c r="T191" s="182">
        <f>SUM(T192:T227)</f>
        <v>0</v>
      </c>
      <c r="AR191" s="184" t="s">
        <v>77</v>
      </c>
      <c r="AT191" s="185" t="s">
        <v>71</v>
      </c>
      <c r="AU191" s="185" t="s">
        <v>77</v>
      </c>
      <c r="AY191" s="184" t="s">
        <v>120</v>
      </c>
      <c r="BK191" s="186">
        <f>SUM(BK192:BK227)</f>
        <v>0</v>
      </c>
    </row>
    <row r="192" spans="1:65" s="102" customFormat="1" ht="16.5" customHeight="1">
      <c r="A192" s="259"/>
      <c r="B192" s="129"/>
      <c r="C192" s="189" t="s">
        <v>215</v>
      </c>
      <c r="D192" s="189" t="s">
        <v>122</v>
      </c>
      <c r="E192" s="190" t="s">
        <v>216</v>
      </c>
      <c r="F192" s="191" t="s">
        <v>217</v>
      </c>
      <c r="G192" s="192" t="s">
        <v>180</v>
      </c>
      <c r="H192" s="193">
        <v>5.8</v>
      </c>
      <c r="I192" s="312"/>
      <c r="J192" s="194">
        <f>ROUND(I192*H192,2)</f>
        <v>0</v>
      </c>
      <c r="K192" s="191" t="s">
        <v>126</v>
      </c>
      <c r="L192" s="90"/>
      <c r="M192" s="195" t="s">
        <v>1</v>
      </c>
      <c r="N192" s="196" t="s">
        <v>37</v>
      </c>
      <c r="O192" s="197">
        <v>0.03</v>
      </c>
      <c r="P192" s="197">
        <f>O192*H192</f>
        <v>0.17399999999999999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AR192" s="199" t="s">
        <v>127</v>
      </c>
      <c r="AT192" s="199" t="s">
        <v>122</v>
      </c>
      <c r="AU192" s="199" t="s">
        <v>79</v>
      </c>
      <c r="AY192" s="96" t="s">
        <v>120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96" t="s">
        <v>77</v>
      </c>
      <c r="BK192" s="200">
        <f>ROUND(I192*H192,2)</f>
        <v>0</v>
      </c>
      <c r="BL192" s="96" t="s">
        <v>127</v>
      </c>
      <c r="BM192" s="199" t="s">
        <v>218</v>
      </c>
    </row>
    <row r="193" spans="1:65" s="209" customFormat="1">
      <c r="B193" s="201"/>
      <c r="C193" s="202"/>
      <c r="D193" s="203" t="s">
        <v>129</v>
      </c>
      <c r="E193" s="204" t="s">
        <v>1</v>
      </c>
      <c r="F193" s="205" t="s">
        <v>219</v>
      </c>
      <c r="G193" s="202"/>
      <c r="H193" s="204" t="s">
        <v>1</v>
      </c>
      <c r="I193" s="313"/>
      <c r="J193" s="202"/>
      <c r="K193" s="202"/>
      <c r="L193" s="91"/>
      <c r="M193" s="206"/>
      <c r="N193" s="207"/>
      <c r="O193" s="207"/>
      <c r="P193" s="207"/>
      <c r="Q193" s="207"/>
      <c r="R193" s="207"/>
      <c r="S193" s="207"/>
      <c r="T193" s="208"/>
      <c r="AT193" s="210" t="s">
        <v>129</v>
      </c>
      <c r="AU193" s="210" t="s">
        <v>79</v>
      </c>
      <c r="AV193" s="209" t="s">
        <v>77</v>
      </c>
      <c r="AW193" s="209" t="s">
        <v>28</v>
      </c>
      <c r="AX193" s="209" t="s">
        <v>72</v>
      </c>
      <c r="AY193" s="210" t="s">
        <v>120</v>
      </c>
    </row>
    <row r="194" spans="1:65" s="219" customFormat="1">
      <c r="B194" s="211"/>
      <c r="C194" s="212"/>
      <c r="D194" s="203" t="s">
        <v>129</v>
      </c>
      <c r="E194" s="213" t="s">
        <v>1</v>
      </c>
      <c r="F194" s="214" t="s">
        <v>220</v>
      </c>
      <c r="G194" s="212"/>
      <c r="H194" s="215">
        <v>5.8</v>
      </c>
      <c r="I194" s="314"/>
      <c r="J194" s="212"/>
      <c r="K194" s="212"/>
      <c r="L194" s="92"/>
      <c r="M194" s="216"/>
      <c r="N194" s="217"/>
      <c r="O194" s="217"/>
      <c r="P194" s="217"/>
      <c r="Q194" s="217"/>
      <c r="R194" s="217"/>
      <c r="S194" s="217"/>
      <c r="T194" s="218"/>
      <c r="AT194" s="220" t="s">
        <v>129</v>
      </c>
      <c r="AU194" s="220" t="s">
        <v>79</v>
      </c>
      <c r="AV194" s="219" t="s">
        <v>79</v>
      </c>
      <c r="AW194" s="219" t="s">
        <v>28</v>
      </c>
      <c r="AX194" s="219" t="s">
        <v>72</v>
      </c>
      <c r="AY194" s="220" t="s">
        <v>120</v>
      </c>
    </row>
    <row r="195" spans="1:65" s="229" customFormat="1">
      <c r="B195" s="221"/>
      <c r="C195" s="222"/>
      <c r="D195" s="203" t="s">
        <v>129</v>
      </c>
      <c r="E195" s="223" t="s">
        <v>1</v>
      </c>
      <c r="F195" s="224" t="s">
        <v>132</v>
      </c>
      <c r="G195" s="222"/>
      <c r="H195" s="225">
        <v>5.8</v>
      </c>
      <c r="I195" s="315"/>
      <c r="J195" s="222"/>
      <c r="K195" s="222"/>
      <c r="L195" s="93"/>
      <c r="M195" s="226"/>
      <c r="N195" s="227"/>
      <c r="O195" s="227"/>
      <c r="P195" s="227"/>
      <c r="Q195" s="227"/>
      <c r="R195" s="227"/>
      <c r="S195" s="227"/>
      <c r="T195" s="228"/>
      <c r="AT195" s="230" t="s">
        <v>129</v>
      </c>
      <c r="AU195" s="230" t="s">
        <v>79</v>
      </c>
      <c r="AV195" s="229" t="s">
        <v>127</v>
      </c>
      <c r="AW195" s="229" t="s">
        <v>28</v>
      </c>
      <c r="AX195" s="229" t="s">
        <v>77</v>
      </c>
      <c r="AY195" s="230" t="s">
        <v>120</v>
      </c>
    </row>
    <row r="196" spans="1:65" s="102" customFormat="1" ht="16.5" customHeight="1">
      <c r="A196" s="259"/>
      <c r="B196" s="129"/>
      <c r="C196" s="189" t="s">
        <v>221</v>
      </c>
      <c r="D196" s="189" t="s">
        <v>122</v>
      </c>
      <c r="E196" s="190" t="s">
        <v>216</v>
      </c>
      <c r="F196" s="191" t="s">
        <v>217</v>
      </c>
      <c r="G196" s="192" t="s">
        <v>180</v>
      </c>
      <c r="H196" s="193">
        <v>0.192</v>
      </c>
      <c r="I196" s="312"/>
      <c r="J196" s="194">
        <f>ROUND(I196*H196,2)</f>
        <v>0</v>
      </c>
      <c r="K196" s="191" t="s">
        <v>126</v>
      </c>
      <c r="L196" s="90"/>
      <c r="M196" s="195" t="s">
        <v>1</v>
      </c>
      <c r="N196" s="196" t="s">
        <v>37</v>
      </c>
      <c r="O196" s="197">
        <v>0.03</v>
      </c>
      <c r="P196" s="197">
        <f>O196*H196</f>
        <v>5.7599999999999995E-3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AR196" s="199" t="s">
        <v>127</v>
      </c>
      <c r="AT196" s="199" t="s">
        <v>122</v>
      </c>
      <c r="AU196" s="199" t="s">
        <v>79</v>
      </c>
      <c r="AY196" s="96" t="s">
        <v>120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96" t="s">
        <v>77</v>
      </c>
      <c r="BK196" s="200">
        <f>ROUND(I196*H196,2)</f>
        <v>0</v>
      </c>
      <c r="BL196" s="96" t="s">
        <v>127</v>
      </c>
      <c r="BM196" s="199" t="s">
        <v>222</v>
      </c>
    </row>
    <row r="197" spans="1:65" s="209" customFormat="1">
      <c r="B197" s="201"/>
      <c r="C197" s="202"/>
      <c r="D197" s="203" t="s">
        <v>129</v>
      </c>
      <c r="E197" s="204" t="s">
        <v>1</v>
      </c>
      <c r="F197" s="205" t="s">
        <v>223</v>
      </c>
      <c r="G197" s="202"/>
      <c r="H197" s="204" t="s">
        <v>1</v>
      </c>
      <c r="I197" s="313"/>
      <c r="J197" s="202"/>
      <c r="K197" s="202"/>
      <c r="L197" s="91"/>
      <c r="M197" s="206"/>
      <c r="N197" s="207"/>
      <c r="O197" s="207"/>
      <c r="P197" s="207"/>
      <c r="Q197" s="207"/>
      <c r="R197" s="207"/>
      <c r="S197" s="207"/>
      <c r="T197" s="208"/>
      <c r="AT197" s="210" t="s">
        <v>129</v>
      </c>
      <c r="AU197" s="210" t="s">
        <v>79</v>
      </c>
      <c r="AV197" s="209" t="s">
        <v>77</v>
      </c>
      <c r="AW197" s="209" t="s">
        <v>28</v>
      </c>
      <c r="AX197" s="209" t="s">
        <v>72</v>
      </c>
      <c r="AY197" s="210" t="s">
        <v>120</v>
      </c>
    </row>
    <row r="198" spans="1:65" s="219" customFormat="1">
      <c r="B198" s="211"/>
      <c r="C198" s="212"/>
      <c r="D198" s="203" t="s">
        <v>129</v>
      </c>
      <c r="E198" s="213" t="s">
        <v>1</v>
      </c>
      <c r="F198" s="214" t="s">
        <v>224</v>
      </c>
      <c r="G198" s="212"/>
      <c r="H198" s="215">
        <v>0.192</v>
      </c>
      <c r="I198" s="314"/>
      <c r="J198" s="212"/>
      <c r="K198" s="212"/>
      <c r="L198" s="92"/>
      <c r="M198" s="216"/>
      <c r="N198" s="217"/>
      <c r="O198" s="217"/>
      <c r="P198" s="217"/>
      <c r="Q198" s="217"/>
      <c r="R198" s="217"/>
      <c r="S198" s="217"/>
      <c r="T198" s="218"/>
      <c r="AT198" s="220" t="s">
        <v>129</v>
      </c>
      <c r="AU198" s="220" t="s">
        <v>79</v>
      </c>
      <c r="AV198" s="219" t="s">
        <v>79</v>
      </c>
      <c r="AW198" s="219" t="s">
        <v>28</v>
      </c>
      <c r="AX198" s="219" t="s">
        <v>72</v>
      </c>
      <c r="AY198" s="220" t="s">
        <v>120</v>
      </c>
    </row>
    <row r="199" spans="1:65" s="229" customFormat="1">
      <c r="B199" s="221"/>
      <c r="C199" s="222"/>
      <c r="D199" s="203" t="s">
        <v>129</v>
      </c>
      <c r="E199" s="223" t="s">
        <v>1</v>
      </c>
      <c r="F199" s="224" t="s">
        <v>132</v>
      </c>
      <c r="G199" s="222"/>
      <c r="H199" s="225">
        <v>0.192</v>
      </c>
      <c r="I199" s="315"/>
      <c r="J199" s="222"/>
      <c r="K199" s="222"/>
      <c r="L199" s="93"/>
      <c r="M199" s="226"/>
      <c r="N199" s="227"/>
      <c r="O199" s="227"/>
      <c r="P199" s="227"/>
      <c r="Q199" s="227"/>
      <c r="R199" s="227"/>
      <c r="S199" s="227"/>
      <c r="T199" s="228"/>
      <c r="AT199" s="230" t="s">
        <v>129</v>
      </c>
      <c r="AU199" s="230" t="s">
        <v>79</v>
      </c>
      <c r="AV199" s="229" t="s">
        <v>127</v>
      </c>
      <c r="AW199" s="229" t="s">
        <v>28</v>
      </c>
      <c r="AX199" s="229" t="s">
        <v>77</v>
      </c>
      <c r="AY199" s="230" t="s">
        <v>120</v>
      </c>
    </row>
    <row r="200" spans="1:65" s="102" customFormat="1" ht="16.5" customHeight="1">
      <c r="A200" s="259"/>
      <c r="B200" s="129"/>
      <c r="C200" s="189" t="s">
        <v>7</v>
      </c>
      <c r="D200" s="189" t="s">
        <v>122</v>
      </c>
      <c r="E200" s="190" t="s">
        <v>226</v>
      </c>
      <c r="F200" s="191" t="s">
        <v>227</v>
      </c>
      <c r="G200" s="192" t="s">
        <v>180</v>
      </c>
      <c r="H200" s="193">
        <v>0.36</v>
      </c>
      <c r="I200" s="312"/>
      <c r="J200" s="194">
        <f>ROUND(I200*H200,2)</f>
        <v>0</v>
      </c>
      <c r="K200" s="191" t="s">
        <v>126</v>
      </c>
      <c r="L200" s="90"/>
      <c r="M200" s="195" t="s">
        <v>1</v>
      </c>
      <c r="N200" s="196" t="s">
        <v>37</v>
      </c>
      <c r="O200" s="197">
        <v>0.83499999999999996</v>
      </c>
      <c r="P200" s="197">
        <f>O200*H200</f>
        <v>0.30059999999999998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AR200" s="199" t="s">
        <v>127</v>
      </c>
      <c r="AT200" s="199" t="s">
        <v>122</v>
      </c>
      <c r="AU200" s="199" t="s">
        <v>79</v>
      </c>
      <c r="AY200" s="96" t="s">
        <v>120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96" t="s">
        <v>77</v>
      </c>
      <c r="BK200" s="200">
        <f>ROUND(I200*H200,2)</f>
        <v>0</v>
      </c>
      <c r="BL200" s="96" t="s">
        <v>127</v>
      </c>
      <c r="BM200" s="199" t="s">
        <v>228</v>
      </c>
    </row>
    <row r="201" spans="1:65" s="209" customFormat="1">
      <c r="B201" s="201"/>
      <c r="C201" s="202"/>
      <c r="D201" s="203" t="s">
        <v>129</v>
      </c>
      <c r="E201" s="204" t="s">
        <v>1</v>
      </c>
      <c r="F201" s="205" t="s">
        <v>229</v>
      </c>
      <c r="G201" s="202"/>
      <c r="H201" s="204" t="s">
        <v>1</v>
      </c>
      <c r="I201" s="313"/>
      <c r="J201" s="202"/>
      <c r="K201" s="202"/>
      <c r="L201" s="91"/>
      <c r="M201" s="206"/>
      <c r="N201" s="207"/>
      <c r="O201" s="207"/>
      <c r="P201" s="207"/>
      <c r="Q201" s="207"/>
      <c r="R201" s="207"/>
      <c r="S201" s="207"/>
      <c r="T201" s="208"/>
      <c r="AT201" s="210" t="s">
        <v>129</v>
      </c>
      <c r="AU201" s="210" t="s">
        <v>79</v>
      </c>
      <c r="AV201" s="209" t="s">
        <v>77</v>
      </c>
      <c r="AW201" s="209" t="s">
        <v>28</v>
      </c>
      <c r="AX201" s="209" t="s">
        <v>72</v>
      </c>
      <c r="AY201" s="210" t="s">
        <v>120</v>
      </c>
    </row>
    <row r="202" spans="1:65" s="219" customFormat="1">
      <c r="B202" s="211"/>
      <c r="C202" s="212"/>
      <c r="D202" s="203" t="s">
        <v>129</v>
      </c>
      <c r="E202" s="213" t="s">
        <v>1</v>
      </c>
      <c r="F202" s="214" t="s">
        <v>230</v>
      </c>
      <c r="G202" s="212"/>
      <c r="H202" s="215">
        <v>0.36</v>
      </c>
      <c r="I202" s="314"/>
      <c r="J202" s="212"/>
      <c r="K202" s="212"/>
      <c r="L202" s="92"/>
      <c r="M202" s="216"/>
      <c r="N202" s="217"/>
      <c r="O202" s="217"/>
      <c r="P202" s="217"/>
      <c r="Q202" s="217"/>
      <c r="R202" s="217"/>
      <c r="S202" s="217"/>
      <c r="T202" s="218"/>
      <c r="AT202" s="220" t="s">
        <v>129</v>
      </c>
      <c r="AU202" s="220" t="s">
        <v>79</v>
      </c>
      <c r="AV202" s="219" t="s">
        <v>79</v>
      </c>
      <c r="AW202" s="219" t="s">
        <v>28</v>
      </c>
      <c r="AX202" s="219" t="s">
        <v>72</v>
      </c>
      <c r="AY202" s="220" t="s">
        <v>120</v>
      </c>
    </row>
    <row r="203" spans="1:65" s="229" customFormat="1">
      <c r="B203" s="221"/>
      <c r="C203" s="222"/>
      <c r="D203" s="203" t="s">
        <v>129</v>
      </c>
      <c r="E203" s="223" t="s">
        <v>1</v>
      </c>
      <c r="F203" s="224" t="s">
        <v>132</v>
      </c>
      <c r="G203" s="222"/>
      <c r="H203" s="225">
        <v>0.36</v>
      </c>
      <c r="I203" s="315"/>
      <c r="J203" s="222"/>
      <c r="K203" s="222"/>
      <c r="L203" s="93"/>
      <c r="M203" s="226"/>
      <c r="N203" s="227"/>
      <c r="O203" s="227"/>
      <c r="P203" s="227"/>
      <c r="Q203" s="227"/>
      <c r="R203" s="227"/>
      <c r="S203" s="227"/>
      <c r="T203" s="228"/>
      <c r="AT203" s="230" t="s">
        <v>129</v>
      </c>
      <c r="AU203" s="230" t="s">
        <v>79</v>
      </c>
      <c r="AV203" s="229" t="s">
        <v>127</v>
      </c>
      <c r="AW203" s="229" t="s">
        <v>28</v>
      </c>
      <c r="AX203" s="229" t="s">
        <v>77</v>
      </c>
      <c r="AY203" s="230" t="s">
        <v>120</v>
      </c>
    </row>
    <row r="204" spans="1:65" s="102" customFormat="1" ht="24" customHeight="1">
      <c r="A204" s="259"/>
      <c r="B204" s="129"/>
      <c r="C204" s="189" t="s">
        <v>232</v>
      </c>
      <c r="D204" s="189" t="s">
        <v>122</v>
      </c>
      <c r="E204" s="190" t="s">
        <v>233</v>
      </c>
      <c r="F204" s="191" t="s">
        <v>234</v>
      </c>
      <c r="G204" s="192" t="s">
        <v>180</v>
      </c>
      <c r="H204" s="193">
        <v>5.8</v>
      </c>
      <c r="I204" s="312"/>
      <c r="J204" s="194">
        <f>ROUND(I204*H204,2)</f>
        <v>0</v>
      </c>
      <c r="K204" s="191" t="s">
        <v>126</v>
      </c>
      <c r="L204" s="90"/>
      <c r="M204" s="195" t="s">
        <v>1</v>
      </c>
      <c r="N204" s="196" t="s">
        <v>37</v>
      </c>
      <c r="O204" s="197">
        <v>0.159</v>
      </c>
      <c r="P204" s="197">
        <f>O204*H204</f>
        <v>0.92220000000000002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AR204" s="199" t="s">
        <v>127</v>
      </c>
      <c r="AT204" s="199" t="s">
        <v>122</v>
      </c>
      <c r="AU204" s="199" t="s">
        <v>79</v>
      </c>
      <c r="AY204" s="96" t="s">
        <v>120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96" t="s">
        <v>77</v>
      </c>
      <c r="BK204" s="200">
        <f>ROUND(I204*H204,2)</f>
        <v>0</v>
      </c>
      <c r="BL204" s="96" t="s">
        <v>127</v>
      </c>
      <c r="BM204" s="199" t="s">
        <v>235</v>
      </c>
    </row>
    <row r="205" spans="1:65" s="209" customFormat="1">
      <c r="B205" s="201"/>
      <c r="C205" s="202"/>
      <c r="D205" s="203" t="s">
        <v>129</v>
      </c>
      <c r="E205" s="204" t="s">
        <v>1</v>
      </c>
      <c r="F205" s="205" t="s">
        <v>219</v>
      </c>
      <c r="G205" s="202"/>
      <c r="H205" s="204" t="s">
        <v>1</v>
      </c>
      <c r="I205" s="313"/>
      <c r="J205" s="202"/>
      <c r="K205" s="202"/>
      <c r="L205" s="91"/>
      <c r="M205" s="206"/>
      <c r="N205" s="207"/>
      <c r="O205" s="207"/>
      <c r="P205" s="207"/>
      <c r="Q205" s="207"/>
      <c r="R205" s="207"/>
      <c r="S205" s="207"/>
      <c r="T205" s="208"/>
      <c r="AT205" s="210" t="s">
        <v>129</v>
      </c>
      <c r="AU205" s="210" t="s">
        <v>79</v>
      </c>
      <c r="AV205" s="209" t="s">
        <v>77</v>
      </c>
      <c r="AW205" s="209" t="s">
        <v>28</v>
      </c>
      <c r="AX205" s="209" t="s">
        <v>72</v>
      </c>
      <c r="AY205" s="210" t="s">
        <v>120</v>
      </c>
    </row>
    <row r="206" spans="1:65" s="219" customFormat="1">
      <c r="B206" s="211"/>
      <c r="C206" s="212"/>
      <c r="D206" s="203" t="s">
        <v>129</v>
      </c>
      <c r="E206" s="213" t="s">
        <v>1</v>
      </c>
      <c r="F206" s="214" t="s">
        <v>220</v>
      </c>
      <c r="G206" s="212"/>
      <c r="H206" s="215">
        <v>5.8</v>
      </c>
      <c r="I206" s="314"/>
      <c r="J206" s="212"/>
      <c r="K206" s="212"/>
      <c r="L206" s="92"/>
      <c r="M206" s="216"/>
      <c r="N206" s="217"/>
      <c r="O206" s="217"/>
      <c r="P206" s="217"/>
      <c r="Q206" s="217"/>
      <c r="R206" s="217"/>
      <c r="S206" s="217"/>
      <c r="T206" s="218"/>
      <c r="AT206" s="220" t="s">
        <v>129</v>
      </c>
      <c r="AU206" s="220" t="s">
        <v>79</v>
      </c>
      <c r="AV206" s="219" t="s">
        <v>79</v>
      </c>
      <c r="AW206" s="219" t="s">
        <v>28</v>
      </c>
      <c r="AX206" s="219" t="s">
        <v>72</v>
      </c>
      <c r="AY206" s="220" t="s">
        <v>120</v>
      </c>
    </row>
    <row r="207" spans="1:65" s="229" customFormat="1">
      <c r="B207" s="221"/>
      <c r="C207" s="222"/>
      <c r="D207" s="203" t="s">
        <v>129</v>
      </c>
      <c r="E207" s="223" t="s">
        <v>1</v>
      </c>
      <c r="F207" s="224" t="s">
        <v>132</v>
      </c>
      <c r="G207" s="222"/>
      <c r="H207" s="225">
        <v>5.8</v>
      </c>
      <c r="I207" s="315"/>
      <c r="J207" s="222"/>
      <c r="K207" s="222"/>
      <c r="L207" s="93"/>
      <c r="M207" s="226"/>
      <c r="N207" s="227"/>
      <c r="O207" s="227"/>
      <c r="P207" s="227"/>
      <c r="Q207" s="227"/>
      <c r="R207" s="227"/>
      <c r="S207" s="227"/>
      <c r="T207" s="228"/>
      <c r="AT207" s="230" t="s">
        <v>129</v>
      </c>
      <c r="AU207" s="230" t="s">
        <v>79</v>
      </c>
      <c r="AV207" s="229" t="s">
        <v>127</v>
      </c>
      <c r="AW207" s="229" t="s">
        <v>28</v>
      </c>
      <c r="AX207" s="229" t="s">
        <v>77</v>
      </c>
      <c r="AY207" s="230" t="s">
        <v>120</v>
      </c>
    </row>
    <row r="208" spans="1:65" s="102" customFormat="1" ht="24" customHeight="1">
      <c r="A208" s="259"/>
      <c r="B208" s="129"/>
      <c r="C208" s="189" t="s">
        <v>236</v>
      </c>
      <c r="D208" s="189" t="s">
        <v>122</v>
      </c>
      <c r="E208" s="190" t="s">
        <v>233</v>
      </c>
      <c r="F208" s="191" t="s">
        <v>234</v>
      </c>
      <c r="G208" s="192" t="s">
        <v>180</v>
      </c>
      <c r="H208" s="193">
        <v>0.192</v>
      </c>
      <c r="I208" s="312"/>
      <c r="J208" s="194">
        <f>ROUND(I208*H208,2)</f>
        <v>0</v>
      </c>
      <c r="K208" s="191" t="s">
        <v>126</v>
      </c>
      <c r="L208" s="90"/>
      <c r="M208" s="195" t="s">
        <v>1</v>
      </c>
      <c r="N208" s="196" t="s">
        <v>37</v>
      </c>
      <c r="O208" s="197">
        <v>0.159</v>
      </c>
      <c r="P208" s="197">
        <f>O208*H208</f>
        <v>3.0528E-2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AR208" s="199" t="s">
        <v>127</v>
      </c>
      <c r="AT208" s="199" t="s">
        <v>122</v>
      </c>
      <c r="AU208" s="199" t="s">
        <v>79</v>
      </c>
      <c r="AY208" s="96" t="s">
        <v>120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96" t="s">
        <v>77</v>
      </c>
      <c r="BK208" s="200">
        <f>ROUND(I208*H208,2)</f>
        <v>0</v>
      </c>
      <c r="BL208" s="96" t="s">
        <v>127</v>
      </c>
      <c r="BM208" s="199" t="s">
        <v>237</v>
      </c>
    </row>
    <row r="209" spans="1:65" s="209" customFormat="1">
      <c r="B209" s="201"/>
      <c r="C209" s="202"/>
      <c r="D209" s="203" t="s">
        <v>129</v>
      </c>
      <c r="E209" s="204" t="s">
        <v>1</v>
      </c>
      <c r="F209" s="205" t="s">
        <v>223</v>
      </c>
      <c r="G209" s="202"/>
      <c r="H209" s="204" t="s">
        <v>1</v>
      </c>
      <c r="I209" s="313"/>
      <c r="J209" s="202"/>
      <c r="K209" s="202"/>
      <c r="L209" s="91"/>
      <c r="M209" s="206"/>
      <c r="N209" s="207"/>
      <c r="O209" s="207"/>
      <c r="P209" s="207"/>
      <c r="Q209" s="207"/>
      <c r="R209" s="207"/>
      <c r="S209" s="207"/>
      <c r="T209" s="208"/>
      <c r="AT209" s="210" t="s">
        <v>129</v>
      </c>
      <c r="AU209" s="210" t="s">
        <v>79</v>
      </c>
      <c r="AV209" s="209" t="s">
        <v>77</v>
      </c>
      <c r="AW209" s="209" t="s">
        <v>28</v>
      </c>
      <c r="AX209" s="209" t="s">
        <v>72</v>
      </c>
      <c r="AY209" s="210" t="s">
        <v>120</v>
      </c>
    </row>
    <row r="210" spans="1:65" s="219" customFormat="1">
      <c r="B210" s="211"/>
      <c r="C210" s="212"/>
      <c r="D210" s="203" t="s">
        <v>129</v>
      </c>
      <c r="E210" s="213" t="s">
        <v>1</v>
      </c>
      <c r="F210" s="214" t="s">
        <v>224</v>
      </c>
      <c r="G210" s="212"/>
      <c r="H210" s="215">
        <v>0.192</v>
      </c>
      <c r="I210" s="314"/>
      <c r="J210" s="212"/>
      <c r="K210" s="212"/>
      <c r="L210" s="92"/>
      <c r="M210" s="216"/>
      <c r="N210" s="217"/>
      <c r="O210" s="217"/>
      <c r="P210" s="217"/>
      <c r="Q210" s="217"/>
      <c r="R210" s="217"/>
      <c r="S210" s="217"/>
      <c r="T210" s="218"/>
      <c r="AT210" s="220" t="s">
        <v>129</v>
      </c>
      <c r="AU210" s="220" t="s">
        <v>79</v>
      </c>
      <c r="AV210" s="219" t="s">
        <v>79</v>
      </c>
      <c r="AW210" s="219" t="s">
        <v>28</v>
      </c>
      <c r="AX210" s="219" t="s">
        <v>72</v>
      </c>
      <c r="AY210" s="220" t="s">
        <v>120</v>
      </c>
    </row>
    <row r="211" spans="1:65" s="229" customFormat="1">
      <c r="B211" s="221"/>
      <c r="C211" s="222"/>
      <c r="D211" s="203" t="s">
        <v>129</v>
      </c>
      <c r="E211" s="223" t="s">
        <v>1</v>
      </c>
      <c r="F211" s="224" t="s">
        <v>132</v>
      </c>
      <c r="G211" s="222"/>
      <c r="H211" s="225">
        <v>0.192</v>
      </c>
      <c r="I211" s="315"/>
      <c r="J211" s="222"/>
      <c r="K211" s="222"/>
      <c r="L211" s="93"/>
      <c r="M211" s="226"/>
      <c r="N211" s="227"/>
      <c r="O211" s="227"/>
      <c r="P211" s="227"/>
      <c r="Q211" s="227"/>
      <c r="R211" s="227"/>
      <c r="S211" s="227"/>
      <c r="T211" s="228"/>
      <c r="AT211" s="230" t="s">
        <v>129</v>
      </c>
      <c r="AU211" s="230" t="s">
        <v>79</v>
      </c>
      <c r="AV211" s="229" t="s">
        <v>127</v>
      </c>
      <c r="AW211" s="229" t="s">
        <v>28</v>
      </c>
      <c r="AX211" s="229" t="s">
        <v>77</v>
      </c>
      <c r="AY211" s="230" t="s">
        <v>120</v>
      </c>
    </row>
    <row r="212" spans="1:65" s="102" customFormat="1" ht="24" customHeight="1">
      <c r="A212" s="259"/>
      <c r="B212" s="129"/>
      <c r="C212" s="189" t="s">
        <v>191</v>
      </c>
      <c r="D212" s="189" t="s">
        <v>122</v>
      </c>
      <c r="E212" s="190" t="s">
        <v>238</v>
      </c>
      <c r="F212" s="191" t="s">
        <v>239</v>
      </c>
      <c r="G212" s="192" t="s">
        <v>180</v>
      </c>
      <c r="H212" s="193">
        <v>0.36</v>
      </c>
      <c r="I212" s="312"/>
      <c r="J212" s="194">
        <f>ROUND(I212*H212,2)</f>
        <v>0</v>
      </c>
      <c r="K212" s="191" t="s">
        <v>126</v>
      </c>
      <c r="L212" s="90"/>
      <c r="M212" s="195" t="s">
        <v>1</v>
      </c>
      <c r="N212" s="196" t="s">
        <v>37</v>
      </c>
      <c r="O212" s="197">
        <v>0.376</v>
      </c>
      <c r="P212" s="197">
        <f>O212*H212</f>
        <v>0.13536000000000001</v>
      </c>
      <c r="Q212" s="197">
        <v>0</v>
      </c>
      <c r="R212" s="197">
        <f>Q212*H212</f>
        <v>0</v>
      </c>
      <c r="S212" s="197">
        <v>0</v>
      </c>
      <c r="T212" s="198">
        <f>S212*H212</f>
        <v>0</v>
      </c>
      <c r="AR212" s="199" t="s">
        <v>127</v>
      </c>
      <c r="AT212" s="199" t="s">
        <v>122</v>
      </c>
      <c r="AU212" s="199" t="s">
        <v>79</v>
      </c>
      <c r="AY212" s="96" t="s">
        <v>120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96" t="s">
        <v>77</v>
      </c>
      <c r="BK212" s="200">
        <f>ROUND(I212*H212,2)</f>
        <v>0</v>
      </c>
      <c r="BL212" s="96" t="s">
        <v>127</v>
      </c>
      <c r="BM212" s="199" t="s">
        <v>240</v>
      </c>
    </row>
    <row r="213" spans="1:65" s="209" customFormat="1">
      <c r="B213" s="201"/>
      <c r="C213" s="202"/>
      <c r="D213" s="203" t="s">
        <v>129</v>
      </c>
      <c r="E213" s="204" t="s">
        <v>1</v>
      </c>
      <c r="F213" s="205" t="s">
        <v>229</v>
      </c>
      <c r="G213" s="202"/>
      <c r="H213" s="204" t="s">
        <v>1</v>
      </c>
      <c r="I213" s="313"/>
      <c r="J213" s="202"/>
      <c r="K213" s="202"/>
      <c r="L213" s="91"/>
      <c r="M213" s="206"/>
      <c r="N213" s="207"/>
      <c r="O213" s="207"/>
      <c r="P213" s="207"/>
      <c r="Q213" s="207"/>
      <c r="R213" s="207"/>
      <c r="S213" s="207"/>
      <c r="T213" s="208"/>
      <c r="AT213" s="210" t="s">
        <v>129</v>
      </c>
      <c r="AU213" s="210" t="s">
        <v>79</v>
      </c>
      <c r="AV213" s="209" t="s">
        <v>77</v>
      </c>
      <c r="AW213" s="209" t="s">
        <v>28</v>
      </c>
      <c r="AX213" s="209" t="s">
        <v>72</v>
      </c>
      <c r="AY213" s="210" t="s">
        <v>120</v>
      </c>
    </row>
    <row r="214" spans="1:65" s="219" customFormat="1">
      <c r="B214" s="211"/>
      <c r="C214" s="212"/>
      <c r="D214" s="203" t="s">
        <v>129</v>
      </c>
      <c r="E214" s="213" t="s">
        <v>1</v>
      </c>
      <c r="F214" s="214" t="s">
        <v>230</v>
      </c>
      <c r="G214" s="212"/>
      <c r="H214" s="215">
        <v>0.36</v>
      </c>
      <c r="I214" s="314"/>
      <c r="J214" s="212"/>
      <c r="K214" s="212"/>
      <c r="L214" s="92"/>
      <c r="M214" s="216"/>
      <c r="N214" s="217"/>
      <c r="O214" s="217"/>
      <c r="P214" s="217"/>
      <c r="Q214" s="217"/>
      <c r="R214" s="217"/>
      <c r="S214" s="217"/>
      <c r="T214" s="218"/>
      <c r="AT214" s="220" t="s">
        <v>129</v>
      </c>
      <c r="AU214" s="220" t="s">
        <v>79</v>
      </c>
      <c r="AV214" s="219" t="s">
        <v>79</v>
      </c>
      <c r="AW214" s="219" t="s">
        <v>28</v>
      </c>
      <c r="AX214" s="219" t="s">
        <v>72</v>
      </c>
      <c r="AY214" s="220" t="s">
        <v>120</v>
      </c>
    </row>
    <row r="215" spans="1:65" s="229" customFormat="1">
      <c r="B215" s="221"/>
      <c r="C215" s="222"/>
      <c r="D215" s="203" t="s">
        <v>129</v>
      </c>
      <c r="E215" s="223" t="s">
        <v>1</v>
      </c>
      <c r="F215" s="224" t="s">
        <v>132</v>
      </c>
      <c r="G215" s="222"/>
      <c r="H215" s="225">
        <v>0.36</v>
      </c>
      <c r="I215" s="315"/>
      <c r="J215" s="222"/>
      <c r="K215" s="222"/>
      <c r="L215" s="93"/>
      <c r="M215" s="226"/>
      <c r="N215" s="227"/>
      <c r="O215" s="227"/>
      <c r="P215" s="227"/>
      <c r="Q215" s="227"/>
      <c r="R215" s="227"/>
      <c r="S215" s="227"/>
      <c r="T215" s="228"/>
      <c r="AT215" s="230" t="s">
        <v>129</v>
      </c>
      <c r="AU215" s="230" t="s">
        <v>79</v>
      </c>
      <c r="AV215" s="229" t="s">
        <v>127</v>
      </c>
      <c r="AW215" s="229" t="s">
        <v>28</v>
      </c>
      <c r="AX215" s="229" t="s">
        <v>77</v>
      </c>
      <c r="AY215" s="230" t="s">
        <v>120</v>
      </c>
    </row>
    <row r="216" spans="1:65" s="102" customFormat="1" ht="49.5" customHeight="1">
      <c r="A216" s="259"/>
      <c r="B216" s="129"/>
      <c r="C216" s="189" t="s">
        <v>241</v>
      </c>
      <c r="D216" s="189" t="s">
        <v>122</v>
      </c>
      <c r="E216" s="190" t="s">
        <v>242</v>
      </c>
      <c r="F216" s="191" t="s">
        <v>487</v>
      </c>
      <c r="G216" s="192" t="s">
        <v>180</v>
      </c>
      <c r="H216" s="193">
        <v>0.36</v>
      </c>
      <c r="I216" s="312">
        <v>0</v>
      </c>
      <c r="J216" s="194">
        <f>ROUND(I216*H216,2)</f>
        <v>0</v>
      </c>
      <c r="K216" s="191" t="s">
        <v>126</v>
      </c>
      <c r="L216" s="90"/>
      <c r="M216" s="195" t="s">
        <v>1</v>
      </c>
      <c r="N216" s="196" t="s">
        <v>37</v>
      </c>
      <c r="O216" s="197">
        <v>0</v>
      </c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AR216" s="199" t="s">
        <v>127</v>
      </c>
      <c r="AT216" s="199" t="s">
        <v>122</v>
      </c>
      <c r="AU216" s="199" t="s">
        <v>79</v>
      </c>
      <c r="AY216" s="96" t="s">
        <v>120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96" t="s">
        <v>77</v>
      </c>
      <c r="BK216" s="200">
        <f>ROUND(I216*H216,2)</f>
        <v>0</v>
      </c>
      <c r="BL216" s="96" t="s">
        <v>127</v>
      </c>
      <c r="BM216" s="199" t="s">
        <v>243</v>
      </c>
    </row>
    <row r="217" spans="1:65" s="209" customFormat="1">
      <c r="B217" s="201"/>
      <c r="C217" s="202"/>
      <c r="D217" s="203" t="s">
        <v>129</v>
      </c>
      <c r="E217" s="204" t="s">
        <v>1</v>
      </c>
      <c r="F217" s="205" t="s">
        <v>244</v>
      </c>
      <c r="G217" s="202"/>
      <c r="H217" s="204" t="s">
        <v>1</v>
      </c>
      <c r="I217" s="313"/>
      <c r="J217" s="202"/>
      <c r="K217" s="202"/>
      <c r="L217" s="91"/>
      <c r="M217" s="206"/>
      <c r="N217" s="207"/>
      <c r="O217" s="207"/>
      <c r="P217" s="207"/>
      <c r="Q217" s="207"/>
      <c r="R217" s="207"/>
      <c r="S217" s="207"/>
      <c r="T217" s="208"/>
      <c r="AT217" s="210" t="s">
        <v>129</v>
      </c>
      <c r="AU217" s="210" t="s">
        <v>79</v>
      </c>
      <c r="AV217" s="209" t="s">
        <v>77</v>
      </c>
      <c r="AW217" s="209" t="s">
        <v>28</v>
      </c>
      <c r="AX217" s="209" t="s">
        <v>72</v>
      </c>
      <c r="AY217" s="210" t="s">
        <v>120</v>
      </c>
    </row>
    <row r="218" spans="1:65" s="219" customFormat="1">
      <c r="B218" s="211"/>
      <c r="C218" s="212"/>
      <c r="D218" s="203" t="s">
        <v>129</v>
      </c>
      <c r="E218" s="213" t="s">
        <v>1</v>
      </c>
      <c r="F218" s="214" t="s">
        <v>230</v>
      </c>
      <c r="G218" s="212"/>
      <c r="H218" s="215">
        <v>0.36</v>
      </c>
      <c r="I218" s="314"/>
      <c r="J218" s="212"/>
      <c r="K218" s="212"/>
      <c r="L218" s="92"/>
      <c r="M218" s="216"/>
      <c r="N218" s="217"/>
      <c r="O218" s="217"/>
      <c r="P218" s="217"/>
      <c r="Q218" s="217"/>
      <c r="R218" s="217"/>
      <c r="S218" s="217"/>
      <c r="T218" s="218"/>
      <c r="AT218" s="220" t="s">
        <v>129</v>
      </c>
      <c r="AU218" s="220" t="s">
        <v>79</v>
      </c>
      <c r="AV218" s="219" t="s">
        <v>79</v>
      </c>
      <c r="AW218" s="219" t="s">
        <v>28</v>
      </c>
      <c r="AX218" s="219" t="s">
        <v>72</v>
      </c>
      <c r="AY218" s="220" t="s">
        <v>120</v>
      </c>
    </row>
    <row r="219" spans="1:65" s="229" customFormat="1">
      <c r="B219" s="221"/>
      <c r="C219" s="222"/>
      <c r="D219" s="203" t="s">
        <v>129</v>
      </c>
      <c r="E219" s="223" t="s">
        <v>1</v>
      </c>
      <c r="F219" s="224" t="s">
        <v>132</v>
      </c>
      <c r="G219" s="222"/>
      <c r="H219" s="225">
        <v>0.36</v>
      </c>
      <c r="I219" s="315"/>
      <c r="J219" s="222"/>
      <c r="K219" s="222"/>
      <c r="L219" s="93"/>
      <c r="M219" s="226"/>
      <c r="N219" s="227"/>
      <c r="O219" s="227"/>
      <c r="P219" s="227"/>
      <c r="Q219" s="227"/>
      <c r="R219" s="227"/>
      <c r="S219" s="227"/>
      <c r="T219" s="228"/>
      <c r="AT219" s="230" t="s">
        <v>129</v>
      </c>
      <c r="AU219" s="230" t="s">
        <v>79</v>
      </c>
      <c r="AV219" s="229" t="s">
        <v>127</v>
      </c>
      <c r="AW219" s="229" t="s">
        <v>28</v>
      </c>
      <c r="AX219" s="229" t="s">
        <v>77</v>
      </c>
      <c r="AY219" s="230" t="s">
        <v>120</v>
      </c>
    </row>
    <row r="220" spans="1:65" s="102" customFormat="1" ht="47.25" customHeight="1">
      <c r="A220" s="259"/>
      <c r="B220" s="129"/>
      <c r="C220" s="189" t="s">
        <v>245</v>
      </c>
      <c r="D220" s="189" t="s">
        <v>122</v>
      </c>
      <c r="E220" s="190" t="s">
        <v>246</v>
      </c>
      <c r="F220" s="191" t="s">
        <v>488</v>
      </c>
      <c r="G220" s="192" t="s">
        <v>180</v>
      </c>
      <c r="H220" s="193">
        <v>0.192</v>
      </c>
      <c r="I220" s="312">
        <v>0</v>
      </c>
      <c r="J220" s="194">
        <f>ROUND(I220*H220,2)</f>
        <v>0</v>
      </c>
      <c r="K220" s="191" t="s">
        <v>126</v>
      </c>
      <c r="L220" s="90"/>
      <c r="M220" s="195" t="s">
        <v>1</v>
      </c>
      <c r="N220" s="196" t="s">
        <v>37</v>
      </c>
      <c r="O220" s="197">
        <v>0</v>
      </c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AR220" s="199" t="s">
        <v>127</v>
      </c>
      <c r="AT220" s="199" t="s">
        <v>122</v>
      </c>
      <c r="AU220" s="199" t="s">
        <v>79</v>
      </c>
      <c r="AY220" s="96" t="s">
        <v>120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96" t="s">
        <v>77</v>
      </c>
      <c r="BK220" s="200">
        <f>ROUND(I220*H220,2)</f>
        <v>0</v>
      </c>
      <c r="BL220" s="96" t="s">
        <v>127</v>
      </c>
      <c r="BM220" s="199" t="s">
        <v>247</v>
      </c>
    </row>
    <row r="221" spans="1:65" s="209" customFormat="1">
      <c r="B221" s="201"/>
      <c r="C221" s="202"/>
      <c r="D221" s="203" t="s">
        <v>129</v>
      </c>
      <c r="E221" s="204" t="s">
        <v>1</v>
      </c>
      <c r="F221" s="205" t="s">
        <v>223</v>
      </c>
      <c r="G221" s="202"/>
      <c r="H221" s="204" t="s">
        <v>1</v>
      </c>
      <c r="I221" s="313"/>
      <c r="J221" s="202"/>
      <c r="K221" s="202"/>
      <c r="L221" s="91"/>
      <c r="M221" s="206"/>
      <c r="N221" s="207"/>
      <c r="O221" s="207"/>
      <c r="P221" s="207"/>
      <c r="Q221" s="207"/>
      <c r="R221" s="207"/>
      <c r="S221" s="207"/>
      <c r="T221" s="208"/>
      <c r="AT221" s="210" t="s">
        <v>129</v>
      </c>
      <c r="AU221" s="210" t="s">
        <v>79</v>
      </c>
      <c r="AV221" s="209" t="s">
        <v>77</v>
      </c>
      <c r="AW221" s="209" t="s">
        <v>28</v>
      </c>
      <c r="AX221" s="209" t="s">
        <v>72</v>
      </c>
      <c r="AY221" s="210" t="s">
        <v>120</v>
      </c>
    </row>
    <row r="222" spans="1:65" s="219" customFormat="1">
      <c r="B222" s="211"/>
      <c r="C222" s="212"/>
      <c r="D222" s="203" t="s">
        <v>129</v>
      </c>
      <c r="E222" s="213" t="s">
        <v>1</v>
      </c>
      <c r="F222" s="214" t="s">
        <v>224</v>
      </c>
      <c r="G222" s="212"/>
      <c r="H222" s="215">
        <v>0.192</v>
      </c>
      <c r="I222" s="314"/>
      <c r="J222" s="212"/>
      <c r="K222" s="212"/>
      <c r="L222" s="92"/>
      <c r="M222" s="216"/>
      <c r="N222" s="217"/>
      <c r="O222" s="217"/>
      <c r="P222" s="217"/>
      <c r="Q222" s="217"/>
      <c r="R222" s="217"/>
      <c r="S222" s="217"/>
      <c r="T222" s="218"/>
      <c r="AT222" s="220" t="s">
        <v>129</v>
      </c>
      <c r="AU222" s="220" t="s">
        <v>79</v>
      </c>
      <c r="AV222" s="219" t="s">
        <v>79</v>
      </c>
      <c r="AW222" s="219" t="s">
        <v>28</v>
      </c>
      <c r="AX222" s="219" t="s">
        <v>72</v>
      </c>
      <c r="AY222" s="220" t="s">
        <v>120</v>
      </c>
    </row>
    <row r="223" spans="1:65" s="229" customFormat="1">
      <c r="B223" s="221"/>
      <c r="C223" s="222"/>
      <c r="D223" s="203" t="s">
        <v>129</v>
      </c>
      <c r="E223" s="223" t="s">
        <v>1</v>
      </c>
      <c r="F223" s="224" t="s">
        <v>132</v>
      </c>
      <c r="G223" s="222"/>
      <c r="H223" s="225">
        <v>0.192</v>
      </c>
      <c r="I223" s="315"/>
      <c r="J223" s="222"/>
      <c r="K223" s="222"/>
      <c r="L223" s="93"/>
      <c r="M223" s="226"/>
      <c r="N223" s="227"/>
      <c r="O223" s="227"/>
      <c r="P223" s="227"/>
      <c r="Q223" s="227"/>
      <c r="R223" s="227"/>
      <c r="S223" s="227"/>
      <c r="T223" s="228"/>
      <c r="AT223" s="230" t="s">
        <v>129</v>
      </c>
      <c r="AU223" s="230" t="s">
        <v>79</v>
      </c>
      <c r="AV223" s="229" t="s">
        <v>127</v>
      </c>
      <c r="AW223" s="229" t="s">
        <v>28</v>
      </c>
      <c r="AX223" s="229" t="s">
        <v>77</v>
      </c>
      <c r="AY223" s="230" t="s">
        <v>120</v>
      </c>
    </row>
    <row r="224" spans="1:65" s="102" customFormat="1" ht="44.25" customHeight="1">
      <c r="A224" s="259"/>
      <c r="B224" s="129"/>
      <c r="C224" s="189" t="s">
        <v>248</v>
      </c>
      <c r="D224" s="189" t="s">
        <v>122</v>
      </c>
      <c r="E224" s="190" t="s">
        <v>249</v>
      </c>
      <c r="F224" s="191" t="s">
        <v>489</v>
      </c>
      <c r="G224" s="192" t="s">
        <v>180</v>
      </c>
      <c r="H224" s="193">
        <v>5.8</v>
      </c>
      <c r="I224" s="312">
        <v>0</v>
      </c>
      <c r="J224" s="194">
        <f>ROUND(I224*H224,2)</f>
        <v>0</v>
      </c>
      <c r="K224" s="191" t="s">
        <v>126</v>
      </c>
      <c r="L224" s="90"/>
      <c r="M224" s="195" t="s">
        <v>1</v>
      </c>
      <c r="N224" s="196" t="s">
        <v>37</v>
      </c>
      <c r="O224" s="197">
        <v>0</v>
      </c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AR224" s="199" t="s">
        <v>127</v>
      </c>
      <c r="AT224" s="199" t="s">
        <v>122</v>
      </c>
      <c r="AU224" s="199" t="s">
        <v>79</v>
      </c>
      <c r="AY224" s="96" t="s">
        <v>120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96" t="s">
        <v>77</v>
      </c>
      <c r="BK224" s="200">
        <f>ROUND(I224*H224,2)</f>
        <v>0</v>
      </c>
      <c r="BL224" s="96" t="s">
        <v>127</v>
      </c>
      <c r="BM224" s="199" t="s">
        <v>250</v>
      </c>
    </row>
    <row r="225" spans="1:65" s="209" customFormat="1">
      <c r="B225" s="201"/>
      <c r="C225" s="202"/>
      <c r="D225" s="203" t="s">
        <v>129</v>
      </c>
      <c r="E225" s="204" t="s">
        <v>1</v>
      </c>
      <c r="F225" s="205" t="s">
        <v>219</v>
      </c>
      <c r="G225" s="202"/>
      <c r="H225" s="204" t="s">
        <v>1</v>
      </c>
      <c r="I225" s="313"/>
      <c r="J225" s="202"/>
      <c r="K225" s="202"/>
      <c r="L225" s="91"/>
      <c r="M225" s="206"/>
      <c r="N225" s="207"/>
      <c r="O225" s="207"/>
      <c r="P225" s="207"/>
      <c r="Q225" s="207"/>
      <c r="R225" s="207"/>
      <c r="S225" s="207"/>
      <c r="T225" s="208"/>
      <c r="AT225" s="210" t="s">
        <v>129</v>
      </c>
      <c r="AU225" s="210" t="s">
        <v>79</v>
      </c>
      <c r="AV225" s="209" t="s">
        <v>77</v>
      </c>
      <c r="AW225" s="209" t="s">
        <v>28</v>
      </c>
      <c r="AX225" s="209" t="s">
        <v>72</v>
      </c>
      <c r="AY225" s="210" t="s">
        <v>120</v>
      </c>
    </row>
    <row r="226" spans="1:65" s="219" customFormat="1">
      <c r="B226" s="211"/>
      <c r="C226" s="212"/>
      <c r="D226" s="203" t="s">
        <v>129</v>
      </c>
      <c r="E226" s="213" t="s">
        <v>1</v>
      </c>
      <c r="F226" s="214" t="s">
        <v>220</v>
      </c>
      <c r="G226" s="212"/>
      <c r="H226" s="215">
        <v>5.8</v>
      </c>
      <c r="I226" s="314"/>
      <c r="J226" s="212"/>
      <c r="K226" s="212"/>
      <c r="L226" s="92"/>
      <c r="M226" s="216"/>
      <c r="N226" s="217"/>
      <c r="O226" s="217"/>
      <c r="P226" s="217"/>
      <c r="Q226" s="217"/>
      <c r="R226" s="217"/>
      <c r="S226" s="217"/>
      <c r="T226" s="218"/>
      <c r="AT226" s="220" t="s">
        <v>129</v>
      </c>
      <c r="AU226" s="220" t="s">
        <v>79</v>
      </c>
      <c r="AV226" s="219" t="s">
        <v>79</v>
      </c>
      <c r="AW226" s="219" t="s">
        <v>28</v>
      </c>
      <c r="AX226" s="219" t="s">
        <v>72</v>
      </c>
      <c r="AY226" s="220" t="s">
        <v>120</v>
      </c>
    </row>
    <row r="227" spans="1:65" s="229" customFormat="1">
      <c r="B227" s="221"/>
      <c r="C227" s="222"/>
      <c r="D227" s="203" t="s">
        <v>129</v>
      </c>
      <c r="E227" s="223" t="s">
        <v>1</v>
      </c>
      <c r="F227" s="224" t="s">
        <v>132</v>
      </c>
      <c r="G227" s="222"/>
      <c r="H227" s="225">
        <v>5.8</v>
      </c>
      <c r="I227" s="315"/>
      <c r="J227" s="222"/>
      <c r="K227" s="222"/>
      <c r="L227" s="93"/>
      <c r="M227" s="226"/>
      <c r="N227" s="227"/>
      <c r="O227" s="227"/>
      <c r="P227" s="227"/>
      <c r="Q227" s="227"/>
      <c r="R227" s="227"/>
      <c r="S227" s="227"/>
      <c r="T227" s="228"/>
      <c r="AT227" s="230" t="s">
        <v>129</v>
      </c>
      <c r="AU227" s="230" t="s">
        <v>79</v>
      </c>
      <c r="AV227" s="229" t="s">
        <v>127</v>
      </c>
      <c r="AW227" s="229" t="s">
        <v>28</v>
      </c>
      <c r="AX227" s="229" t="s">
        <v>77</v>
      </c>
      <c r="AY227" s="230" t="s">
        <v>120</v>
      </c>
    </row>
    <row r="228" spans="1:65" s="183" customFormat="1" ht="22.9" customHeight="1">
      <c r="B228" s="173"/>
      <c r="C228" s="174"/>
      <c r="D228" s="175" t="s">
        <v>71</v>
      </c>
      <c r="E228" s="187" t="s">
        <v>251</v>
      </c>
      <c r="F228" s="187" t="s">
        <v>252</v>
      </c>
      <c r="G228" s="174"/>
      <c r="H228" s="174"/>
      <c r="I228" s="317"/>
      <c r="J228" s="188">
        <f>BK228</f>
        <v>0</v>
      </c>
      <c r="K228" s="174"/>
      <c r="L228" s="178"/>
      <c r="M228" s="179"/>
      <c r="N228" s="180"/>
      <c r="O228" s="180"/>
      <c r="P228" s="181">
        <f>SUM(P229:P230)</f>
        <v>1.7963E-2</v>
      </c>
      <c r="Q228" s="180"/>
      <c r="R228" s="181">
        <f>SUM(R229:R230)</f>
        <v>0</v>
      </c>
      <c r="S228" s="180"/>
      <c r="T228" s="182">
        <f>SUM(T229:T230)</f>
        <v>0</v>
      </c>
      <c r="AR228" s="184" t="s">
        <v>77</v>
      </c>
      <c r="AT228" s="185" t="s">
        <v>71</v>
      </c>
      <c r="AU228" s="185" t="s">
        <v>77</v>
      </c>
      <c r="AY228" s="184" t="s">
        <v>120</v>
      </c>
      <c r="BK228" s="186">
        <f>SUM(BK229:BK230)</f>
        <v>0</v>
      </c>
    </row>
    <row r="229" spans="1:65" s="102" customFormat="1" ht="24" customHeight="1">
      <c r="A229" s="259"/>
      <c r="B229" s="129"/>
      <c r="C229" s="189" t="s">
        <v>253</v>
      </c>
      <c r="D229" s="189" t="s">
        <v>122</v>
      </c>
      <c r="E229" s="190" t="s">
        <v>254</v>
      </c>
      <c r="F229" s="191" t="s">
        <v>255</v>
      </c>
      <c r="G229" s="192" t="s">
        <v>180</v>
      </c>
      <c r="H229" s="193">
        <v>0.253</v>
      </c>
      <c r="I229" s="312"/>
      <c r="J229" s="194">
        <f>ROUND(I229*H229,2)</f>
        <v>0</v>
      </c>
      <c r="K229" s="191" t="s">
        <v>126</v>
      </c>
      <c r="L229" s="90"/>
      <c r="M229" s="195" t="s">
        <v>1</v>
      </c>
      <c r="N229" s="196" t="s">
        <v>37</v>
      </c>
      <c r="O229" s="197">
        <v>6.6000000000000003E-2</v>
      </c>
      <c r="P229" s="197">
        <f>O229*H229</f>
        <v>1.6698000000000001E-2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AR229" s="199" t="s">
        <v>127</v>
      </c>
      <c r="AT229" s="199" t="s">
        <v>122</v>
      </c>
      <c r="AU229" s="199" t="s">
        <v>79</v>
      </c>
      <c r="AY229" s="96" t="s">
        <v>120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96" t="s">
        <v>77</v>
      </c>
      <c r="BK229" s="200">
        <f>ROUND(I229*H229,2)</f>
        <v>0</v>
      </c>
      <c r="BL229" s="96" t="s">
        <v>127</v>
      </c>
      <c r="BM229" s="199" t="s">
        <v>256</v>
      </c>
    </row>
    <row r="230" spans="1:65" s="102" customFormat="1" ht="24" customHeight="1">
      <c r="A230" s="259"/>
      <c r="B230" s="129"/>
      <c r="C230" s="189" t="s">
        <v>257</v>
      </c>
      <c r="D230" s="189" t="s">
        <v>122</v>
      </c>
      <c r="E230" s="190" t="s">
        <v>258</v>
      </c>
      <c r="F230" s="191" t="s">
        <v>259</v>
      </c>
      <c r="G230" s="192" t="s">
        <v>180</v>
      </c>
      <c r="H230" s="193">
        <v>0.253</v>
      </c>
      <c r="I230" s="312"/>
      <c r="J230" s="194">
        <f>ROUND(I230*H230,2)</f>
        <v>0</v>
      </c>
      <c r="K230" s="191" t="s">
        <v>126</v>
      </c>
      <c r="L230" s="90"/>
      <c r="M230" s="240" t="s">
        <v>1</v>
      </c>
      <c r="N230" s="241" t="s">
        <v>37</v>
      </c>
      <c r="O230" s="242">
        <v>5.0000000000000001E-3</v>
      </c>
      <c r="P230" s="242">
        <f>O230*H230</f>
        <v>1.2650000000000001E-3</v>
      </c>
      <c r="Q230" s="242">
        <v>0</v>
      </c>
      <c r="R230" s="242">
        <f>Q230*H230</f>
        <v>0</v>
      </c>
      <c r="S230" s="242">
        <v>0</v>
      </c>
      <c r="T230" s="243">
        <f>S230*H230</f>
        <v>0</v>
      </c>
      <c r="AR230" s="199" t="s">
        <v>127</v>
      </c>
      <c r="AT230" s="199" t="s">
        <v>122</v>
      </c>
      <c r="AU230" s="199" t="s">
        <v>79</v>
      </c>
      <c r="AY230" s="96" t="s">
        <v>120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96" t="s">
        <v>77</v>
      </c>
      <c r="BK230" s="200">
        <f>ROUND(I230*H230,2)</f>
        <v>0</v>
      </c>
      <c r="BL230" s="96" t="s">
        <v>127</v>
      </c>
      <c r="BM230" s="199" t="s">
        <v>260</v>
      </c>
    </row>
    <row r="231" spans="1:65" s="102" customFormat="1" ht="6.95" customHeight="1">
      <c r="A231" s="259"/>
      <c r="B231" s="153"/>
      <c r="C231" s="154"/>
      <c r="D231" s="154"/>
      <c r="E231" s="154"/>
      <c r="F231" s="154"/>
      <c r="G231" s="154"/>
      <c r="H231" s="154"/>
      <c r="I231" s="154"/>
      <c r="J231" s="154"/>
      <c r="K231" s="154"/>
      <c r="L231" s="90"/>
    </row>
  </sheetData>
  <sheetProtection password="CEC8" sheet="1" objects="1" scenarios="1"/>
  <autoFilter ref="C125:K230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BM301"/>
  <sheetViews>
    <sheetView showGridLines="0" topLeftCell="A256" workbookViewId="0">
      <selection activeCell="Y291" sqref="Y291"/>
    </sheetView>
  </sheetViews>
  <sheetFormatPr defaultColWidth="9.1640625" defaultRowHeight="11.25"/>
  <cols>
    <col min="1" max="1" width="8.33203125" style="256" customWidth="1"/>
    <col min="2" max="2" width="1.6640625" style="256" customWidth="1"/>
    <col min="3" max="3" width="4.1640625" style="256" customWidth="1"/>
    <col min="4" max="4" width="4.33203125" style="256" customWidth="1"/>
    <col min="5" max="5" width="17.1640625" style="256" customWidth="1"/>
    <col min="6" max="6" width="50.83203125" style="256" customWidth="1"/>
    <col min="7" max="7" width="7" style="256" customWidth="1"/>
    <col min="8" max="8" width="11.5" style="256" customWidth="1"/>
    <col min="9" max="11" width="20.1640625" style="256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1640625" style="95"/>
    <col min="44" max="65" width="9.33203125" style="95" hidden="1"/>
    <col min="66" max="16384" width="9.1640625" style="95"/>
  </cols>
  <sheetData>
    <row r="1" spans="1:46">
      <c r="A1" s="94"/>
    </row>
    <row r="2" spans="1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96" t="s">
        <v>86</v>
      </c>
    </row>
    <row r="3" spans="1:46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99"/>
      <c r="AT3" s="96" t="s">
        <v>79</v>
      </c>
    </row>
    <row r="4" spans="1:46" ht="24.95" customHeight="1">
      <c r="B4" s="99"/>
      <c r="D4" s="100" t="s">
        <v>90</v>
      </c>
      <c r="L4" s="99"/>
      <c r="M4" s="101" t="s">
        <v>10</v>
      </c>
      <c r="AT4" s="96" t="s">
        <v>4</v>
      </c>
    </row>
    <row r="5" spans="1:46" ht="6.95" customHeight="1">
      <c r="B5" s="99"/>
      <c r="L5" s="99"/>
    </row>
    <row r="6" spans="1:46" ht="12" customHeight="1">
      <c r="B6" s="99"/>
      <c r="D6" s="258" t="s">
        <v>14</v>
      </c>
      <c r="L6" s="99"/>
    </row>
    <row r="7" spans="1:46" ht="16.5" customHeight="1">
      <c r="B7" s="99"/>
      <c r="E7" s="306" t="str">
        <f>'Rekapitulace stavby'!K6</f>
        <v>Revitalizace sportovního areálu v Holicích  - Zpevněné plochy - 2. ČÁST</v>
      </c>
      <c r="F7" s="307"/>
      <c r="G7" s="307"/>
      <c r="H7" s="307"/>
      <c r="L7" s="99"/>
    </row>
    <row r="8" spans="1:46" ht="12" customHeight="1">
      <c r="B8" s="99"/>
      <c r="D8" s="258" t="s">
        <v>91</v>
      </c>
      <c r="L8" s="99"/>
    </row>
    <row r="9" spans="1:46" s="102" customFormat="1" ht="16.5" customHeight="1">
      <c r="A9" s="259"/>
      <c r="B9" s="90"/>
      <c r="C9" s="259"/>
      <c r="D9" s="259"/>
      <c r="E9" s="306" t="s">
        <v>480</v>
      </c>
      <c r="F9" s="308"/>
      <c r="G9" s="308"/>
      <c r="H9" s="308"/>
      <c r="I9" s="259"/>
      <c r="J9" s="259"/>
      <c r="K9" s="259"/>
      <c r="L9" s="90"/>
    </row>
    <row r="10" spans="1:46" s="102" customFormat="1" ht="12" customHeight="1">
      <c r="A10" s="259"/>
      <c r="B10" s="90"/>
      <c r="C10" s="259"/>
      <c r="D10" s="258" t="s">
        <v>92</v>
      </c>
      <c r="E10" s="259"/>
      <c r="F10" s="259"/>
      <c r="G10" s="259"/>
      <c r="H10" s="259"/>
      <c r="I10" s="259"/>
      <c r="J10" s="259"/>
      <c r="K10" s="259"/>
      <c r="L10" s="90"/>
    </row>
    <row r="11" spans="1:46" s="102" customFormat="1" ht="36.950000000000003" customHeight="1">
      <c r="A11" s="259"/>
      <c r="B11" s="90"/>
      <c r="C11" s="259"/>
      <c r="D11" s="259"/>
      <c r="E11" s="309" t="s">
        <v>481</v>
      </c>
      <c r="F11" s="308"/>
      <c r="G11" s="308"/>
      <c r="H11" s="308"/>
      <c r="I11" s="259"/>
      <c r="J11" s="259"/>
      <c r="K11" s="259"/>
      <c r="L11" s="90"/>
    </row>
    <row r="12" spans="1:46" s="102" customFormat="1">
      <c r="A12" s="259"/>
      <c r="B12" s="90"/>
      <c r="C12" s="259"/>
      <c r="D12" s="259"/>
      <c r="E12" s="259"/>
      <c r="F12" s="259"/>
      <c r="G12" s="259"/>
      <c r="H12" s="259"/>
      <c r="I12" s="259"/>
      <c r="J12" s="259"/>
      <c r="K12" s="259"/>
      <c r="L12" s="90"/>
    </row>
    <row r="13" spans="1:46" s="102" customFormat="1" ht="12" customHeight="1">
      <c r="A13" s="259"/>
      <c r="B13" s="90"/>
      <c r="C13" s="259"/>
      <c r="D13" s="258" t="s">
        <v>15</v>
      </c>
      <c r="E13" s="259"/>
      <c r="F13" s="260" t="s">
        <v>1</v>
      </c>
      <c r="G13" s="259"/>
      <c r="H13" s="259"/>
      <c r="I13" s="258" t="s">
        <v>16</v>
      </c>
      <c r="J13" s="260" t="s">
        <v>1</v>
      </c>
      <c r="K13" s="259"/>
      <c r="L13" s="90"/>
    </row>
    <row r="14" spans="1:46" s="102" customFormat="1" ht="12" customHeight="1">
      <c r="A14" s="259"/>
      <c r="B14" s="90"/>
      <c r="C14" s="259"/>
      <c r="D14" s="258" t="s">
        <v>17</v>
      </c>
      <c r="E14" s="259"/>
      <c r="F14" s="260" t="s">
        <v>18</v>
      </c>
      <c r="G14" s="259"/>
      <c r="H14" s="259"/>
      <c r="I14" s="258" t="s">
        <v>19</v>
      </c>
      <c r="J14" s="103" t="str">
        <f>'Rekapitulace stavby'!AN8</f>
        <v>10. 6. 2019</v>
      </c>
      <c r="K14" s="259"/>
      <c r="L14" s="90"/>
    </row>
    <row r="15" spans="1:46" s="102" customFormat="1" ht="10.9" customHeight="1">
      <c r="A15" s="259"/>
      <c r="B15" s="90"/>
      <c r="C15" s="259"/>
      <c r="D15" s="259"/>
      <c r="E15" s="259"/>
      <c r="F15" s="259"/>
      <c r="G15" s="259"/>
      <c r="H15" s="259"/>
      <c r="I15" s="259"/>
      <c r="J15" s="259"/>
      <c r="K15" s="259"/>
      <c r="L15" s="90"/>
    </row>
    <row r="16" spans="1:46" s="102" customFormat="1" ht="12" customHeight="1">
      <c r="A16" s="259"/>
      <c r="B16" s="90"/>
      <c r="C16" s="259"/>
      <c r="D16" s="258" t="s">
        <v>21</v>
      </c>
      <c r="E16" s="259"/>
      <c r="F16" s="259"/>
      <c r="G16" s="259"/>
      <c r="H16" s="259"/>
      <c r="I16" s="258" t="s">
        <v>22</v>
      </c>
      <c r="J16" s="260" t="str">
        <f>IF('Rekapitulace stavby'!AN10="","",'Rekapitulace stavby'!AN10)</f>
        <v/>
      </c>
      <c r="K16" s="259"/>
      <c r="L16" s="90"/>
    </row>
    <row r="17" spans="1:12" s="102" customFormat="1" ht="18" customHeight="1">
      <c r="A17" s="259"/>
      <c r="B17" s="90"/>
      <c r="C17" s="259"/>
      <c r="D17" s="259"/>
      <c r="E17" s="260" t="str">
        <f>IF('Rekapitulace stavby'!E11="","",'Rekapitulace stavby'!E11)</f>
        <v xml:space="preserve"> </v>
      </c>
      <c r="F17" s="259"/>
      <c r="G17" s="259"/>
      <c r="H17" s="259"/>
      <c r="I17" s="258" t="s">
        <v>24</v>
      </c>
      <c r="J17" s="260" t="str">
        <f>IF('Rekapitulace stavby'!AN11="","",'Rekapitulace stavby'!AN11)</f>
        <v/>
      </c>
      <c r="K17" s="259"/>
      <c r="L17" s="90"/>
    </row>
    <row r="18" spans="1:12" s="102" customFormat="1" ht="6.95" customHeight="1">
      <c r="A18" s="259"/>
      <c r="B18" s="90"/>
      <c r="C18" s="259"/>
      <c r="D18" s="259"/>
      <c r="E18" s="259"/>
      <c r="F18" s="259"/>
      <c r="G18" s="259"/>
      <c r="H18" s="259"/>
      <c r="I18" s="259"/>
      <c r="J18" s="259"/>
      <c r="K18" s="259"/>
      <c r="L18" s="90"/>
    </row>
    <row r="19" spans="1:12" s="102" customFormat="1" ht="12" customHeight="1">
      <c r="A19" s="259"/>
      <c r="B19" s="90"/>
      <c r="C19" s="259"/>
      <c r="D19" s="258" t="s">
        <v>25</v>
      </c>
      <c r="E19" s="259"/>
      <c r="F19" s="259"/>
      <c r="G19" s="259"/>
      <c r="H19" s="259"/>
      <c r="I19" s="258" t="s">
        <v>22</v>
      </c>
      <c r="J19" s="260" t="str">
        <f>'Rekapitulace stavby'!AN13</f>
        <v/>
      </c>
      <c r="K19" s="259"/>
      <c r="L19" s="90"/>
    </row>
    <row r="20" spans="1:12" s="102" customFormat="1" ht="18" customHeight="1">
      <c r="A20" s="259"/>
      <c r="B20" s="90"/>
      <c r="C20" s="259"/>
      <c r="D20" s="259"/>
      <c r="E20" s="310" t="str">
        <f>'Rekapitulace stavby'!E14</f>
        <v xml:space="preserve"> </v>
      </c>
      <c r="F20" s="310"/>
      <c r="G20" s="310"/>
      <c r="H20" s="310"/>
      <c r="I20" s="258" t="s">
        <v>24</v>
      </c>
      <c r="J20" s="260" t="str">
        <f>'Rekapitulace stavby'!AN14</f>
        <v/>
      </c>
      <c r="K20" s="259"/>
      <c r="L20" s="90"/>
    </row>
    <row r="21" spans="1:12" s="102" customFormat="1" ht="6.95" customHeight="1">
      <c r="A21" s="259"/>
      <c r="B21" s="90"/>
      <c r="C21" s="259"/>
      <c r="D21" s="259"/>
      <c r="E21" s="259"/>
      <c r="F21" s="259"/>
      <c r="G21" s="259"/>
      <c r="H21" s="259"/>
      <c r="I21" s="259"/>
      <c r="J21" s="259"/>
      <c r="K21" s="259"/>
      <c r="L21" s="90"/>
    </row>
    <row r="22" spans="1:12" s="102" customFormat="1" ht="12" customHeight="1">
      <c r="A22" s="259"/>
      <c r="B22" s="90"/>
      <c r="C22" s="259"/>
      <c r="D22" s="258" t="s">
        <v>26</v>
      </c>
      <c r="E22" s="259"/>
      <c r="F22" s="259"/>
      <c r="G22" s="259"/>
      <c r="H22" s="259"/>
      <c r="I22" s="258" t="s">
        <v>22</v>
      </c>
      <c r="J22" s="260" t="s">
        <v>1</v>
      </c>
      <c r="K22" s="259"/>
      <c r="L22" s="90"/>
    </row>
    <row r="23" spans="1:12" s="102" customFormat="1" ht="18" customHeight="1">
      <c r="A23" s="259"/>
      <c r="B23" s="90"/>
      <c r="C23" s="259"/>
      <c r="D23" s="259"/>
      <c r="E23" s="260" t="s">
        <v>27</v>
      </c>
      <c r="F23" s="259"/>
      <c r="G23" s="259"/>
      <c r="H23" s="259"/>
      <c r="I23" s="258" t="s">
        <v>24</v>
      </c>
      <c r="J23" s="260" t="s">
        <v>1</v>
      </c>
      <c r="K23" s="259"/>
      <c r="L23" s="90"/>
    </row>
    <row r="24" spans="1:12" s="102" customFormat="1" ht="6.95" customHeight="1">
      <c r="A24" s="259"/>
      <c r="B24" s="90"/>
      <c r="C24" s="259"/>
      <c r="D24" s="259"/>
      <c r="E24" s="259"/>
      <c r="F24" s="259"/>
      <c r="G24" s="259"/>
      <c r="H24" s="259"/>
      <c r="I24" s="259"/>
      <c r="J24" s="259"/>
      <c r="K24" s="259"/>
      <c r="L24" s="90"/>
    </row>
    <row r="25" spans="1:12" s="102" customFormat="1" ht="12" customHeight="1">
      <c r="A25" s="259"/>
      <c r="B25" s="90"/>
      <c r="C25" s="259"/>
      <c r="D25" s="258" t="s">
        <v>29</v>
      </c>
      <c r="E25" s="259"/>
      <c r="F25" s="259"/>
      <c r="G25" s="259"/>
      <c r="H25" s="259"/>
      <c r="I25" s="258" t="s">
        <v>22</v>
      </c>
      <c r="J25" s="260" t="s">
        <v>1</v>
      </c>
      <c r="K25" s="259"/>
      <c r="L25" s="90"/>
    </row>
    <row r="26" spans="1:12" s="102" customFormat="1" ht="18" customHeight="1">
      <c r="A26" s="259"/>
      <c r="B26" s="90"/>
      <c r="C26" s="259"/>
      <c r="D26" s="259"/>
      <c r="E26" s="260" t="s">
        <v>30</v>
      </c>
      <c r="F26" s="259"/>
      <c r="G26" s="259"/>
      <c r="H26" s="259"/>
      <c r="I26" s="258" t="s">
        <v>24</v>
      </c>
      <c r="J26" s="260" t="s">
        <v>1</v>
      </c>
      <c r="K26" s="259"/>
      <c r="L26" s="90"/>
    </row>
    <row r="27" spans="1:12" s="102" customFormat="1" ht="6.95" customHeight="1">
      <c r="A27" s="259"/>
      <c r="B27" s="90"/>
      <c r="C27" s="259"/>
      <c r="D27" s="259"/>
      <c r="E27" s="259"/>
      <c r="F27" s="259"/>
      <c r="G27" s="259"/>
      <c r="H27" s="259"/>
      <c r="I27" s="259"/>
      <c r="J27" s="259"/>
      <c r="K27" s="259"/>
      <c r="L27" s="90"/>
    </row>
    <row r="28" spans="1:12" s="102" customFormat="1" ht="12" customHeight="1">
      <c r="A28" s="259"/>
      <c r="B28" s="90"/>
      <c r="C28" s="259"/>
      <c r="D28" s="258" t="s">
        <v>31</v>
      </c>
      <c r="E28" s="259"/>
      <c r="F28" s="259"/>
      <c r="G28" s="259"/>
      <c r="H28" s="259"/>
      <c r="I28" s="259"/>
      <c r="J28" s="259"/>
      <c r="K28" s="259"/>
      <c r="L28" s="90"/>
    </row>
    <row r="29" spans="1:12" s="105" customFormat="1" ht="16.5" customHeight="1">
      <c r="B29" s="104"/>
      <c r="E29" s="311" t="s">
        <v>1</v>
      </c>
      <c r="F29" s="311"/>
      <c r="G29" s="311"/>
      <c r="H29" s="311"/>
      <c r="L29" s="104"/>
    </row>
    <row r="30" spans="1:12" s="102" customFormat="1" ht="6.95" customHeight="1">
      <c r="A30" s="259"/>
      <c r="B30" s="90"/>
      <c r="C30" s="259"/>
      <c r="D30" s="259"/>
      <c r="E30" s="259"/>
      <c r="F30" s="259"/>
      <c r="G30" s="259"/>
      <c r="H30" s="259"/>
      <c r="I30" s="259"/>
      <c r="J30" s="259"/>
      <c r="K30" s="259"/>
      <c r="L30" s="90"/>
    </row>
    <row r="31" spans="1:12" s="102" customFormat="1" ht="6.95" customHeight="1">
      <c r="A31" s="259"/>
      <c r="B31" s="90"/>
      <c r="C31" s="259"/>
      <c r="D31" s="106"/>
      <c r="E31" s="106"/>
      <c r="F31" s="106"/>
      <c r="G31" s="106"/>
      <c r="H31" s="106"/>
      <c r="I31" s="106"/>
      <c r="J31" s="106"/>
      <c r="K31" s="106"/>
      <c r="L31" s="90"/>
    </row>
    <row r="32" spans="1:12" s="102" customFormat="1" ht="25.35" customHeight="1">
      <c r="A32" s="259"/>
      <c r="B32" s="90"/>
      <c r="C32" s="259"/>
      <c r="D32" s="107" t="s">
        <v>32</v>
      </c>
      <c r="E32" s="259"/>
      <c r="F32" s="259"/>
      <c r="G32" s="259"/>
      <c r="H32" s="259"/>
      <c r="I32" s="259"/>
      <c r="J32" s="108">
        <f>ROUND(J125, 2)</f>
        <v>0</v>
      </c>
      <c r="K32" s="259"/>
      <c r="L32" s="90"/>
    </row>
    <row r="33" spans="1:12" s="102" customFormat="1" ht="6.95" customHeight="1">
      <c r="A33" s="259"/>
      <c r="B33" s="90"/>
      <c r="C33" s="259"/>
      <c r="D33" s="106"/>
      <c r="E33" s="106"/>
      <c r="F33" s="106"/>
      <c r="G33" s="106"/>
      <c r="H33" s="106"/>
      <c r="I33" s="106"/>
      <c r="J33" s="106"/>
      <c r="K33" s="106"/>
      <c r="L33" s="90"/>
    </row>
    <row r="34" spans="1:12" s="102" customFormat="1" ht="14.45" customHeight="1">
      <c r="A34" s="259"/>
      <c r="B34" s="90"/>
      <c r="C34" s="259"/>
      <c r="D34" s="259"/>
      <c r="E34" s="259"/>
      <c r="F34" s="109" t="s">
        <v>34</v>
      </c>
      <c r="G34" s="259"/>
      <c r="H34" s="259"/>
      <c r="I34" s="109" t="s">
        <v>33</v>
      </c>
      <c r="J34" s="109" t="s">
        <v>35</v>
      </c>
      <c r="K34" s="259"/>
      <c r="L34" s="90"/>
    </row>
    <row r="35" spans="1:12" s="102" customFormat="1" ht="14.45" customHeight="1">
      <c r="A35" s="259"/>
      <c r="B35" s="90"/>
      <c r="C35" s="259"/>
      <c r="D35" s="110" t="s">
        <v>36</v>
      </c>
      <c r="E35" s="258" t="s">
        <v>37</v>
      </c>
      <c r="F35" s="111">
        <f>ROUND((SUM(BE125:BE300)),  2)</f>
        <v>0</v>
      </c>
      <c r="G35" s="259"/>
      <c r="H35" s="259"/>
      <c r="I35" s="112">
        <v>0.21</v>
      </c>
      <c r="J35" s="111">
        <f>ROUND(((SUM(BE125:BE300))*I35),  2)</f>
        <v>0</v>
      </c>
      <c r="K35" s="259"/>
      <c r="L35" s="90"/>
    </row>
    <row r="36" spans="1:12" s="102" customFormat="1" ht="14.45" customHeight="1">
      <c r="A36" s="259"/>
      <c r="B36" s="90"/>
      <c r="C36" s="259"/>
      <c r="D36" s="259"/>
      <c r="E36" s="258" t="s">
        <v>38</v>
      </c>
      <c r="F36" s="111">
        <f>ROUND((SUM(BF125:BF300)),  2)</f>
        <v>0</v>
      </c>
      <c r="G36" s="259"/>
      <c r="H36" s="259"/>
      <c r="I36" s="112">
        <v>0.15</v>
      </c>
      <c r="J36" s="111">
        <f>ROUND(((SUM(BF125:BF300))*I36),  2)</f>
        <v>0</v>
      </c>
      <c r="K36" s="259"/>
      <c r="L36" s="90"/>
    </row>
    <row r="37" spans="1:12" s="102" customFormat="1" ht="14.45" hidden="1" customHeight="1">
      <c r="A37" s="259"/>
      <c r="B37" s="90"/>
      <c r="C37" s="259"/>
      <c r="D37" s="259"/>
      <c r="E37" s="258" t="s">
        <v>39</v>
      </c>
      <c r="F37" s="111">
        <f>ROUND((SUM(BG125:BG300)),  2)</f>
        <v>0</v>
      </c>
      <c r="G37" s="259"/>
      <c r="H37" s="259"/>
      <c r="I37" s="112">
        <v>0.21</v>
      </c>
      <c r="J37" s="111">
        <f>0</f>
        <v>0</v>
      </c>
      <c r="K37" s="259"/>
      <c r="L37" s="90"/>
    </row>
    <row r="38" spans="1:12" s="102" customFormat="1" ht="14.45" hidden="1" customHeight="1">
      <c r="A38" s="259"/>
      <c r="B38" s="90"/>
      <c r="C38" s="259"/>
      <c r="D38" s="259"/>
      <c r="E38" s="258" t="s">
        <v>40</v>
      </c>
      <c r="F38" s="111">
        <f>ROUND((SUM(BH125:BH300)),  2)</f>
        <v>0</v>
      </c>
      <c r="G38" s="259"/>
      <c r="H38" s="259"/>
      <c r="I38" s="112">
        <v>0.15</v>
      </c>
      <c r="J38" s="111">
        <f>0</f>
        <v>0</v>
      </c>
      <c r="K38" s="259"/>
      <c r="L38" s="90"/>
    </row>
    <row r="39" spans="1:12" s="102" customFormat="1" ht="14.45" hidden="1" customHeight="1">
      <c r="A39" s="259"/>
      <c r="B39" s="90"/>
      <c r="C39" s="259"/>
      <c r="D39" s="259"/>
      <c r="E39" s="258" t="s">
        <v>41</v>
      </c>
      <c r="F39" s="111">
        <f>ROUND((SUM(BI125:BI300)),  2)</f>
        <v>0</v>
      </c>
      <c r="G39" s="259"/>
      <c r="H39" s="259"/>
      <c r="I39" s="112">
        <v>0</v>
      </c>
      <c r="J39" s="111">
        <f>0</f>
        <v>0</v>
      </c>
      <c r="K39" s="259"/>
      <c r="L39" s="90"/>
    </row>
    <row r="40" spans="1:12" s="102" customFormat="1" ht="6.95" customHeight="1">
      <c r="A40" s="259"/>
      <c r="B40" s="90"/>
      <c r="C40" s="259"/>
      <c r="D40" s="259"/>
      <c r="E40" s="259"/>
      <c r="F40" s="259"/>
      <c r="G40" s="259"/>
      <c r="H40" s="259"/>
      <c r="I40" s="259"/>
      <c r="J40" s="259"/>
      <c r="K40" s="259"/>
      <c r="L40" s="90"/>
    </row>
    <row r="41" spans="1:12" s="102" customFormat="1" ht="25.35" customHeight="1">
      <c r="A41" s="259"/>
      <c r="B41" s="90"/>
      <c r="C41" s="259"/>
      <c r="D41" s="113" t="s">
        <v>42</v>
      </c>
      <c r="E41" s="114"/>
      <c r="F41" s="114"/>
      <c r="G41" s="115" t="s">
        <v>43</v>
      </c>
      <c r="H41" s="116" t="s">
        <v>44</v>
      </c>
      <c r="I41" s="114"/>
      <c r="J41" s="117">
        <f>SUM(J32:J39)</f>
        <v>0</v>
      </c>
      <c r="K41" s="118"/>
      <c r="L41" s="90"/>
    </row>
    <row r="42" spans="1:12" s="102" customFormat="1" ht="14.45" customHeight="1">
      <c r="A42" s="259"/>
      <c r="B42" s="90"/>
      <c r="C42" s="259"/>
      <c r="D42" s="259"/>
      <c r="E42" s="259"/>
      <c r="F42" s="259"/>
      <c r="G42" s="259"/>
      <c r="H42" s="259"/>
      <c r="I42" s="259"/>
      <c r="J42" s="259"/>
      <c r="K42" s="259"/>
      <c r="L42" s="90"/>
    </row>
    <row r="43" spans="1:12" ht="14.45" customHeight="1">
      <c r="B43" s="99"/>
      <c r="L43" s="99"/>
    </row>
    <row r="44" spans="1:12" ht="14.45" customHeight="1">
      <c r="B44" s="99"/>
      <c r="L44" s="99"/>
    </row>
    <row r="45" spans="1:12" ht="14.45" customHeight="1">
      <c r="B45" s="99"/>
      <c r="L45" s="99"/>
    </row>
    <row r="46" spans="1:12" ht="14.45" customHeight="1">
      <c r="B46" s="99"/>
      <c r="L46" s="99"/>
    </row>
    <row r="47" spans="1:12" ht="14.45" customHeight="1">
      <c r="B47" s="99"/>
      <c r="L47" s="99"/>
    </row>
    <row r="48" spans="1:12" ht="14.45" customHeight="1">
      <c r="B48" s="99"/>
      <c r="L48" s="99"/>
    </row>
    <row r="49" spans="1:12" ht="14.45" customHeight="1">
      <c r="B49" s="99"/>
      <c r="L49" s="99"/>
    </row>
    <row r="50" spans="1:12" s="102" customFormat="1" ht="14.45" customHeight="1">
      <c r="A50" s="259"/>
      <c r="B50" s="90"/>
      <c r="C50" s="259"/>
      <c r="D50" s="119" t="s">
        <v>45</v>
      </c>
      <c r="E50" s="120"/>
      <c r="F50" s="120"/>
      <c r="G50" s="119" t="s">
        <v>46</v>
      </c>
      <c r="H50" s="120"/>
      <c r="I50" s="120"/>
      <c r="J50" s="120"/>
      <c r="K50" s="120"/>
      <c r="L50" s="90"/>
    </row>
    <row r="51" spans="1:12">
      <c r="B51" s="99"/>
      <c r="L51" s="99"/>
    </row>
    <row r="52" spans="1:12">
      <c r="B52" s="99"/>
      <c r="L52" s="99"/>
    </row>
    <row r="53" spans="1:12">
      <c r="B53" s="99"/>
      <c r="L53" s="99"/>
    </row>
    <row r="54" spans="1:12">
      <c r="B54" s="99"/>
      <c r="L54" s="99"/>
    </row>
    <row r="55" spans="1:12">
      <c r="B55" s="99"/>
      <c r="L55" s="99"/>
    </row>
    <row r="56" spans="1:12">
      <c r="B56" s="99"/>
      <c r="L56" s="99"/>
    </row>
    <row r="57" spans="1:12">
      <c r="B57" s="99"/>
      <c r="L57" s="99"/>
    </row>
    <row r="58" spans="1:12">
      <c r="B58" s="99"/>
      <c r="L58" s="99"/>
    </row>
    <row r="59" spans="1:12">
      <c r="B59" s="99"/>
      <c r="L59" s="99"/>
    </row>
    <row r="60" spans="1:12">
      <c r="B60" s="99"/>
      <c r="L60" s="99"/>
    </row>
    <row r="61" spans="1:12" s="102" customFormat="1" ht="12.75">
      <c r="A61" s="259"/>
      <c r="B61" s="90"/>
      <c r="C61" s="259"/>
      <c r="D61" s="121" t="s">
        <v>47</v>
      </c>
      <c r="E61" s="122"/>
      <c r="F61" s="123" t="s">
        <v>48</v>
      </c>
      <c r="G61" s="121" t="s">
        <v>47</v>
      </c>
      <c r="H61" s="122"/>
      <c r="I61" s="122"/>
      <c r="J61" s="124" t="s">
        <v>48</v>
      </c>
      <c r="K61" s="122"/>
      <c r="L61" s="90"/>
    </row>
    <row r="62" spans="1:12">
      <c r="B62" s="99"/>
      <c r="L62" s="99"/>
    </row>
    <row r="63" spans="1:12">
      <c r="B63" s="99"/>
      <c r="L63" s="99"/>
    </row>
    <row r="64" spans="1:12">
      <c r="B64" s="99"/>
      <c r="L64" s="99"/>
    </row>
    <row r="65" spans="1:12" s="102" customFormat="1" ht="12.75">
      <c r="A65" s="259"/>
      <c r="B65" s="90"/>
      <c r="C65" s="259"/>
      <c r="D65" s="119" t="s">
        <v>49</v>
      </c>
      <c r="E65" s="120"/>
      <c r="F65" s="120"/>
      <c r="G65" s="119" t="s">
        <v>50</v>
      </c>
      <c r="H65" s="120"/>
      <c r="I65" s="120"/>
      <c r="J65" s="120"/>
      <c r="K65" s="120"/>
      <c r="L65" s="90"/>
    </row>
    <row r="66" spans="1:12">
      <c r="B66" s="99"/>
      <c r="L66" s="99"/>
    </row>
    <row r="67" spans="1:12">
      <c r="B67" s="99"/>
      <c r="L67" s="99"/>
    </row>
    <row r="68" spans="1:12">
      <c r="B68" s="99"/>
      <c r="L68" s="99"/>
    </row>
    <row r="69" spans="1:12">
      <c r="B69" s="99"/>
      <c r="L69" s="99"/>
    </row>
    <row r="70" spans="1:12">
      <c r="B70" s="99"/>
      <c r="L70" s="99"/>
    </row>
    <row r="71" spans="1:12">
      <c r="B71" s="99"/>
      <c r="L71" s="99"/>
    </row>
    <row r="72" spans="1:12">
      <c r="B72" s="99"/>
      <c r="L72" s="99"/>
    </row>
    <row r="73" spans="1:12">
      <c r="B73" s="99"/>
      <c r="L73" s="99"/>
    </row>
    <row r="74" spans="1:12">
      <c r="B74" s="99"/>
      <c r="L74" s="99"/>
    </row>
    <row r="75" spans="1:12">
      <c r="B75" s="99"/>
      <c r="L75" s="99"/>
    </row>
    <row r="76" spans="1:12" s="102" customFormat="1" ht="12.75">
      <c r="A76" s="259"/>
      <c r="B76" s="90"/>
      <c r="C76" s="259"/>
      <c r="D76" s="121" t="s">
        <v>47</v>
      </c>
      <c r="E76" s="122"/>
      <c r="F76" s="123" t="s">
        <v>48</v>
      </c>
      <c r="G76" s="121" t="s">
        <v>47</v>
      </c>
      <c r="H76" s="122"/>
      <c r="I76" s="122"/>
      <c r="J76" s="124" t="s">
        <v>48</v>
      </c>
      <c r="K76" s="122"/>
      <c r="L76" s="90"/>
    </row>
    <row r="77" spans="1:12" s="102" customFormat="1" ht="14.45" customHeight="1">
      <c r="A77" s="259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0"/>
    </row>
    <row r="81" spans="1:12" s="102" customFormat="1" ht="6.95" customHeight="1">
      <c r="A81" s="259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0"/>
    </row>
    <row r="82" spans="1:12" s="102" customFormat="1" ht="24.95" customHeight="1">
      <c r="A82" s="259"/>
      <c r="B82" s="129"/>
      <c r="C82" s="130" t="s">
        <v>94</v>
      </c>
      <c r="D82" s="255"/>
      <c r="E82" s="255"/>
      <c r="F82" s="255"/>
      <c r="G82" s="255"/>
      <c r="H82" s="255"/>
      <c r="I82" s="255"/>
      <c r="J82" s="255"/>
      <c r="K82" s="255"/>
      <c r="L82" s="90"/>
    </row>
    <row r="83" spans="1:12" s="102" customFormat="1" ht="6.95" customHeight="1">
      <c r="A83" s="259"/>
      <c r="B83" s="129"/>
      <c r="C83" s="255"/>
      <c r="D83" s="255"/>
      <c r="E83" s="255"/>
      <c r="F83" s="255"/>
      <c r="G83" s="255"/>
      <c r="H83" s="255"/>
      <c r="I83" s="255"/>
      <c r="J83" s="255"/>
      <c r="K83" s="255"/>
      <c r="L83" s="90"/>
    </row>
    <row r="84" spans="1:12" s="102" customFormat="1" ht="12" customHeight="1">
      <c r="A84" s="259"/>
      <c r="B84" s="129"/>
      <c r="C84" s="257" t="s">
        <v>14</v>
      </c>
      <c r="D84" s="255"/>
      <c r="E84" s="255"/>
      <c r="F84" s="255"/>
      <c r="G84" s="255"/>
      <c r="H84" s="255"/>
      <c r="I84" s="255"/>
      <c r="J84" s="255"/>
      <c r="K84" s="255"/>
      <c r="L84" s="90"/>
    </row>
    <row r="85" spans="1:12" s="102" customFormat="1" ht="16.5" customHeight="1">
      <c r="A85" s="259"/>
      <c r="B85" s="129"/>
      <c r="C85" s="255"/>
      <c r="D85" s="255"/>
      <c r="E85" s="304" t="str">
        <f>E7</f>
        <v>Revitalizace sportovního areálu v Holicích  - Zpevněné plochy - 2. ČÁST</v>
      </c>
      <c r="F85" s="305"/>
      <c r="G85" s="305"/>
      <c r="H85" s="305"/>
      <c r="I85" s="255"/>
      <c r="J85" s="255"/>
      <c r="K85" s="255"/>
      <c r="L85" s="90"/>
    </row>
    <row r="86" spans="1:12" ht="12" customHeight="1">
      <c r="B86" s="131"/>
      <c r="C86" s="257" t="s">
        <v>91</v>
      </c>
      <c r="D86" s="94"/>
      <c r="E86" s="94"/>
      <c r="F86" s="94"/>
      <c r="G86" s="94"/>
      <c r="H86" s="94"/>
      <c r="I86" s="94"/>
      <c r="J86" s="94"/>
      <c r="K86" s="94"/>
      <c r="L86" s="99"/>
    </row>
    <row r="87" spans="1:12" s="102" customFormat="1" ht="16.5" customHeight="1">
      <c r="A87" s="259"/>
      <c r="B87" s="129"/>
      <c r="C87" s="255"/>
      <c r="D87" s="255"/>
      <c r="E87" s="304" t="s">
        <v>480</v>
      </c>
      <c r="F87" s="302"/>
      <c r="G87" s="302"/>
      <c r="H87" s="302"/>
      <c r="I87" s="255"/>
      <c r="J87" s="255"/>
      <c r="K87" s="255"/>
      <c r="L87" s="90"/>
    </row>
    <row r="88" spans="1:12" s="102" customFormat="1" ht="12" customHeight="1">
      <c r="A88" s="259"/>
      <c r="B88" s="129"/>
      <c r="C88" s="257" t="s">
        <v>92</v>
      </c>
      <c r="D88" s="255"/>
      <c r="E88" s="255"/>
      <c r="F88" s="255"/>
      <c r="G88" s="255"/>
      <c r="H88" s="255"/>
      <c r="I88" s="255"/>
      <c r="J88" s="255"/>
      <c r="K88" s="255"/>
      <c r="L88" s="90"/>
    </row>
    <row r="89" spans="1:12" s="102" customFormat="1" ht="16.5" customHeight="1">
      <c r="A89" s="259"/>
      <c r="B89" s="129"/>
      <c r="C89" s="255"/>
      <c r="D89" s="255"/>
      <c r="E89" s="301" t="str">
        <f>E11</f>
        <v>b -  IO 03  In-line dráha</v>
      </c>
      <c r="F89" s="302"/>
      <c r="G89" s="302"/>
      <c r="H89" s="302"/>
      <c r="I89" s="255"/>
      <c r="J89" s="255"/>
      <c r="K89" s="255"/>
      <c r="L89" s="90"/>
    </row>
    <row r="90" spans="1:12" s="102" customFormat="1" ht="6.95" customHeight="1">
      <c r="A90" s="259"/>
      <c r="B90" s="129"/>
      <c r="C90" s="255"/>
      <c r="D90" s="255"/>
      <c r="E90" s="255"/>
      <c r="F90" s="255"/>
      <c r="G90" s="255"/>
      <c r="H90" s="255"/>
      <c r="I90" s="255"/>
      <c r="J90" s="255"/>
      <c r="K90" s="255"/>
      <c r="L90" s="90"/>
    </row>
    <row r="91" spans="1:12" s="102" customFormat="1" ht="12" customHeight="1">
      <c r="A91" s="259"/>
      <c r="B91" s="129"/>
      <c r="C91" s="257" t="s">
        <v>17</v>
      </c>
      <c r="D91" s="255"/>
      <c r="E91" s="255"/>
      <c r="F91" s="132" t="str">
        <f>F14</f>
        <v>Holice</v>
      </c>
      <c r="G91" s="255"/>
      <c r="H91" s="255"/>
      <c r="I91" s="257" t="s">
        <v>19</v>
      </c>
      <c r="J91" s="133" t="str">
        <f>IF(J14="","",J14)</f>
        <v>10. 6. 2019</v>
      </c>
      <c r="K91" s="255"/>
      <c r="L91" s="90"/>
    </row>
    <row r="92" spans="1:12" s="102" customFormat="1" ht="6.95" customHeight="1">
      <c r="A92" s="259"/>
      <c r="B92" s="129"/>
      <c r="C92" s="255"/>
      <c r="D92" s="255"/>
      <c r="E92" s="255"/>
      <c r="F92" s="255"/>
      <c r="G92" s="255"/>
      <c r="H92" s="255"/>
      <c r="I92" s="255"/>
      <c r="J92" s="255"/>
      <c r="K92" s="255"/>
      <c r="L92" s="90"/>
    </row>
    <row r="93" spans="1:12" s="102" customFormat="1" ht="27.95" customHeight="1">
      <c r="A93" s="259"/>
      <c r="B93" s="129"/>
      <c r="C93" s="257" t="s">
        <v>21</v>
      </c>
      <c r="D93" s="255"/>
      <c r="E93" s="255"/>
      <c r="F93" s="132" t="str">
        <f>E17</f>
        <v xml:space="preserve"> </v>
      </c>
      <c r="G93" s="255"/>
      <c r="H93" s="255"/>
      <c r="I93" s="257" t="s">
        <v>26</v>
      </c>
      <c r="J93" s="134" t="str">
        <f>E23</f>
        <v>VIAPROJEKT s.r.o. HK</v>
      </c>
      <c r="K93" s="255"/>
      <c r="L93" s="90"/>
    </row>
    <row r="94" spans="1:12" s="102" customFormat="1" ht="15.2" customHeight="1">
      <c r="A94" s="259"/>
      <c r="B94" s="129"/>
      <c r="C94" s="257" t="s">
        <v>25</v>
      </c>
      <c r="D94" s="255"/>
      <c r="E94" s="255"/>
      <c r="F94" s="132" t="str">
        <f>IF(E20="","",E20)</f>
        <v xml:space="preserve"> </v>
      </c>
      <c r="G94" s="255"/>
      <c r="H94" s="255"/>
      <c r="I94" s="257" t="s">
        <v>29</v>
      </c>
      <c r="J94" s="134" t="str">
        <f>E26</f>
        <v>B.Burešová</v>
      </c>
      <c r="K94" s="255"/>
      <c r="L94" s="90"/>
    </row>
    <row r="95" spans="1:12" s="102" customFormat="1" ht="10.35" customHeight="1">
      <c r="A95" s="259"/>
      <c r="B95" s="129"/>
      <c r="C95" s="255"/>
      <c r="D95" s="255"/>
      <c r="E95" s="255"/>
      <c r="F95" s="255"/>
      <c r="G95" s="255"/>
      <c r="H95" s="255"/>
      <c r="I95" s="255"/>
      <c r="J95" s="255"/>
      <c r="K95" s="255"/>
      <c r="L95" s="90"/>
    </row>
    <row r="96" spans="1:12" s="102" customFormat="1" ht="29.25" customHeight="1">
      <c r="A96" s="259"/>
      <c r="B96" s="129"/>
      <c r="C96" s="135" t="s">
        <v>95</v>
      </c>
      <c r="D96" s="255"/>
      <c r="E96" s="255"/>
      <c r="F96" s="255"/>
      <c r="G96" s="255"/>
      <c r="H96" s="255"/>
      <c r="I96" s="255"/>
      <c r="J96" s="136" t="s">
        <v>96</v>
      </c>
      <c r="K96" s="255"/>
      <c r="L96" s="90"/>
    </row>
    <row r="97" spans="1:47" s="102" customFormat="1" ht="10.35" customHeight="1">
      <c r="A97" s="259"/>
      <c r="B97" s="129"/>
      <c r="C97" s="255"/>
      <c r="D97" s="255"/>
      <c r="E97" s="255"/>
      <c r="F97" s="255"/>
      <c r="G97" s="255"/>
      <c r="H97" s="255"/>
      <c r="I97" s="255"/>
      <c r="J97" s="255"/>
      <c r="K97" s="255"/>
      <c r="L97" s="90"/>
    </row>
    <row r="98" spans="1:47" s="102" customFormat="1" ht="22.9" customHeight="1">
      <c r="A98" s="259"/>
      <c r="B98" s="129"/>
      <c r="C98" s="137" t="s">
        <v>97</v>
      </c>
      <c r="D98" s="255"/>
      <c r="E98" s="255"/>
      <c r="F98" s="255"/>
      <c r="G98" s="255"/>
      <c r="H98" s="255"/>
      <c r="I98" s="255"/>
      <c r="J98" s="138">
        <f>J125</f>
        <v>0</v>
      </c>
      <c r="K98" s="255"/>
      <c r="L98" s="90"/>
      <c r="AU98" s="96" t="s">
        <v>98</v>
      </c>
    </row>
    <row r="99" spans="1:47" s="145" customFormat="1" ht="24.95" customHeight="1">
      <c r="B99" s="139"/>
      <c r="C99" s="140"/>
      <c r="D99" s="141" t="s">
        <v>99</v>
      </c>
      <c r="E99" s="142"/>
      <c r="F99" s="142"/>
      <c r="G99" s="142"/>
      <c r="H99" s="142"/>
      <c r="I99" s="142"/>
      <c r="J99" s="143">
        <f>J126</f>
        <v>0</v>
      </c>
      <c r="K99" s="140"/>
      <c r="L99" s="144"/>
    </row>
    <row r="100" spans="1:47" s="152" customFormat="1" ht="19.899999999999999" customHeight="1">
      <c r="B100" s="146"/>
      <c r="C100" s="147"/>
      <c r="D100" s="148" t="s">
        <v>100</v>
      </c>
      <c r="E100" s="149"/>
      <c r="F100" s="149"/>
      <c r="G100" s="149"/>
      <c r="H100" s="149"/>
      <c r="I100" s="149"/>
      <c r="J100" s="150">
        <f>J127</f>
        <v>0</v>
      </c>
      <c r="K100" s="147"/>
      <c r="L100" s="151"/>
    </row>
    <row r="101" spans="1:47" s="152" customFormat="1" ht="19.899999999999999" customHeight="1">
      <c r="B101" s="146"/>
      <c r="C101" s="147"/>
      <c r="D101" s="148" t="s">
        <v>101</v>
      </c>
      <c r="E101" s="149"/>
      <c r="F101" s="149"/>
      <c r="G101" s="149"/>
      <c r="H101" s="149"/>
      <c r="I101" s="149"/>
      <c r="J101" s="150">
        <f>J212</f>
        <v>0</v>
      </c>
      <c r="K101" s="147"/>
      <c r="L101" s="151"/>
    </row>
    <row r="102" spans="1:47" s="152" customFormat="1" ht="19.899999999999999" customHeight="1">
      <c r="B102" s="146"/>
      <c r="C102" s="147"/>
      <c r="D102" s="148" t="s">
        <v>102</v>
      </c>
      <c r="E102" s="149"/>
      <c r="F102" s="149"/>
      <c r="G102" s="149"/>
      <c r="H102" s="149"/>
      <c r="I102" s="149"/>
      <c r="J102" s="150">
        <f>J269</f>
        <v>0</v>
      </c>
      <c r="K102" s="147"/>
      <c r="L102" s="151"/>
    </row>
    <row r="103" spans="1:47" s="152" customFormat="1" ht="19.899999999999999" customHeight="1">
      <c r="B103" s="146"/>
      <c r="C103" s="147"/>
      <c r="D103" s="148" t="s">
        <v>104</v>
      </c>
      <c r="E103" s="149"/>
      <c r="F103" s="149"/>
      <c r="G103" s="149"/>
      <c r="H103" s="149"/>
      <c r="I103" s="149"/>
      <c r="J103" s="150">
        <f>J298</f>
        <v>0</v>
      </c>
      <c r="K103" s="147"/>
      <c r="L103" s="151"/>
    </row>
    <row r="104" spans="1:47" s="102" customFormat="1" ht="21.75" customHeight="1">
      <c r="A104" s="259"/>
      <c r="B104" s="129"/>
      <c r="C104" s="255"/>
      <c r="D104" s="255"/>
      <c r="E104" s="255"/>
      <c r="F104" s="255"/>
      <c r="G104" s="255"/>
      <c r="H104" s="255"/>
      <c r="I104" s="255"/>
      <c r="J104" s="255"/>
      <c r="K104" s="255"/>
      <c r="L104" s="90"/>
    </row>
    <row r="105" spans="1:47" s="102" customFormat="1" ht="6.95" customHeight="1">
      <c r="A105" s="259"/>
      <c r="B105" s="153"/>
      <c r="C105" s="154"/>
      <c r="D105" s="154"/>
      <c r="E105" s="154"/>
      <c r="F105" s="154"/>
      <c r="G105" s="154"/>
      <c r="H105" s="154"/>
      <c r="I105" s="154"/>
      <c r="J105" s="154"/>
      <c r="K105" s="154"/>
      <c r="L105" s="90"/>
    </row>
    <row r="109" spans="1:47" s="102" customFormat="1" ht="6.95" customHeight="1">
      <c r="A109" s="259"/>
      <c r="B109" s="155"/>
      <c r="C109" s="156"/>
      <c r="D109" s="156"/>
      <c r="E109" s="156"/>
      <c r="F109" s="156"/>
      <c r="G109" s="156"/>
      <c r="H109" s="156"/>
      <c r="I109" s="156"/>
      <c r="J109" s="156"/>
      <c r="K109" s="156"/>
      <c r="L109" s="90"/>
    </row>
    <row r="110" spans="1:47" s="102" customFormat="1" ht="24.95" customHeight="1">
      <c r="A110" s="259"/>
      <c r="B110" s="129"/>
      <c r="C110" s="130" t="s">
        <v>105</v>
      </c>
      <c r="D110" s="255"/>
      <c r="E110" s="255"/>
      <c r="F110" s="255"/>
      <c r="G110" s="255"/>
      <c r="H110" s="255"/>
      <c r="I110" s="255"/>
      <c r="J110" s="255"/>
      <c r="K110" s="255"/>
      <c r="L110" s="90"/>
    </row>
    <row r="111" spans="1:47" s="102" customFormat="1" ht="6.95" customHeight="1">
      <c r="A111" s="259"/>
      <c r="B111" s="129"/>
      <c r="C111" s="255"/>
      <c r="D111" s="255"/>
      <c r="E111" s="255"/>
      <c r="F111" s="255"/>
      <c r="G111" s="255"/>
      <c r="H111" s="255"/>
      <c r="I111" s="255"/>
      <c r="J111" s="255"/>
      <c r="K111" s="255"/>
      <c r="L111" s="90"/>
    </row>
    <row r="112" spans="1:47" s="102" customFormat="1" ht="12" customHeight="1">
      <c r="A112" s="259"/>
      <c r="B112" s="129"/>
      <c r="C112" s="257" t="s">
        <v>14</v>
      </c>
      <c r="D112" s="255"/>
      <c r="E112" s="255"/>
      <c r="F112" s="255"/>
      <c r="G112" s="255"/>
      <c r="H112" s="255"/>
      <c r="I112" s="255"/>
      <c r="J112" s="255"/>
      <c r="K112" s="255"/>
      <c r="L112" s="90"/>
    </row>
    <row r="113" spans="1:65" s="102" customFormat="1" ht="16.5" customHeight="1">
      <c r="A113" s="259"/>
      <c r="B113" s="129"/>
      <c r="C113" s="255"/>
      <c r="D113" s="255"/>
      <c r="E113" s="304" t="str">
        <f>E7</f>
        <v>Revitalizace sportovního areálu v Holicích  - Zpevněné plochy - 2. ČÁST</v>
      </c>
      <c r="F113" s="305"/>
      <c r="G113" s="305"/>
      <c r="H113" s="305"/>
      <c r="I113" s="255"/>
      <c r="J113" s="255"/>
      <c r="K113" s="255"/>
      <c r="L113" s="90"/>
    </row>
    <row r="114" spans="1:65" ht="12" customHeight="1">
      <c r="B114" s="131"/>
      <c r="C114" s="257" t="s">
        <v>91</v>
      </c>
      <c r="D114" s="94"/>
      <c r="E114" s="94"/>
      <c r="F114" s="94"/>
      <c r="G114" s="94"/>
      <c r="H114" s="94"/>
      <c r="I114" s="94"/>
      <c r="J114" s="94"/>
      <c r="K114" s="94"/>
      <c r="L114" s="99"/>
    </row>
    <row r="115" spans="1:65" s="102" customFormat="1" ht="16.5" customHeight="1">
      <c r="A115" s="259"/>
      <c r="B115" s="129"/>
      <c r="C115" s="255"/>
      <c r="D115" s="255"/>
      <c r="E115" s="304" t="s">
        <v>482</v>
      </c>
      <c r="F115" s="302"/>
      <c r="G115" s="302"/>
      <c r="H115" s="302"/>
      <c r="I115" s="255"/>
      <c r="J115" s="255"/>
      <c r="K115" s="255"/>
      <c r="L115" s="90"/>
    </row>
    <row r="116" spans="1:65" s="102" customFormat="1" ht="12" customHeight="1">
      <c r="A116" s="259"/>
      <c r="B116" s="129"/>
      <c r="C116" s="257" t="s">
        <v>92</v>
      </c>
      <c r="D116" s="255"/>
      <c r="E116" s="255"/>
      <c r="F116" s="255"/>
      <c r="G116" s="255"/>
      <c r="H116" s="255"/>
      <c r="I116" s="255"/>
      <c r="J116" s="255"/>
      <c r="K116" s="255"/>
      <c r="L116" s="90"/>
    </row>
    <row r="117" spans="1:65" s="102" customFormat="1" ht="16.5" customHeight="1">
      <c r="A117" s="259"/>
      <c r="B117" s="129"/>
      <c r="C117" s="255"/>
      <c r="D117" s="255"/>
      <c r="E117" s="301" t="str">
        <f>E11</f>
        <v>b -  IO 03  In-line dráha</v>
      </c>
      <c r="F117" s="302"/>
      <c r="G117" s="302"/>
      <c r="H117" s="302"/>
      <c r="I117" s="255"/>
      <c r="J117" s="255"/>
      <c r="K117" s="255"/>
      <c r="L117" s="90"/>
    </row>
    <row r="118" spans="1:65" s="102" customFormat="1" ht="6.95" customHeight="1">
      <c r="A118" s="259"/>
      <c r="B118" s="129"/>
      <c r="C118" s="255"/>
      <c r="D118" s="255"/>
      <c r="E118" s="255"/>
      <c r="F118" s="255"/>
      <c r="G118" s="255"/>
      <c r="H118" s="255"/>
      <c r="I118" s="255"/>
      <c r="J118" s="255"/>
      <c r="K118" s="255"/>
      <c r="L118" s="90"/>
    </row>
    <row r="119" spans="1:65" s="102" customFormat="1" ht="12" customHeight="1">
      <c r="A119" s="259"/>
      <c r="B119" s="129"/>
      <c r="C119" s="257" t="s">
        <v>17</v>
      </c>
      <c r="D119" s="255"/>
      <c r="E119" s="255"/>
      <c r="F119" s="132" t="str">
        <f>F14</f>
        <v>Holice</v>
      </c>
      <c r="G119" s="255"/>
      <c r="H119" s="255"/>
      <c r="I119" s="257" t="s">
        <v>19</v>
      </c>
      <c r="J119" s="133" t="str">
        <f>IF(J14="","",J14)</f>
        <v>10. 6. 2019</v>
      </c>
      <c r="K119" s="255"/>
      <c r="L119" s="90"/>
    </row>
    <row r="120" spans="1:65" s="102" customFormat="1" ht="6.95" customHeight="1">
      <c r="A120" s="259"/>
      <c r="B120" s="129"/>
      <c r="C120" s="255"/>
      <c r="D120" s="255"/>
      <c r="E120" s="255"/>
      <c r="F120" s="255"/>
      <c r="G120" s="255"/>
      <c r="H120" s="255"/>
      <c r="I120" s="255"/>
      <c r="J120" s="255"/>
      <c r="K120" s="255"/>
      <c r="L120" s="90"/>
    </row>
    <row r="121" spans="1:65" s="102" customFormat="1" ht="27.95" customHeight="1">
      <c r="A121" s="259"/>
      <c r="B121" s="129"/>
      <c r="C121" s="257" t="s">
        <v>21</v>
      </c>
      <c r="D121" s="255"/>
      <c r="E121" s="255"/>
      <c r="F121" s="132" t="str">
        <f>E17</f>
        <v xml:space="preserve"> </v>
      </c>
      <c r="G121" s="255"/>
      <c r="H121" s="255"/>
      <c r="I121" s="257" t="s">
        <v>26</v>
      </c>
      <c r="J121" s="134" t="str">
        <f>E23</f>
        <v>VIAPROJEKT s.r.o. HK</v>
      </c>
      <c r="K121" s="255"/>
      <c r="L121" s="90"/>
    </row>
    <row r="122" spans="1:65" s="102" customFormat="1" ht="15.2" customHeight="1">
      <c r="A122" s="259"/>
      <c r="B122" s="129"/>
      <c r="C122" s="257" t="s">
        <v>25</v>
      </c>
      <c r="D122" s="255"/>
      <c r="E122" s="255"/>
      <c r="F122" s="132" t="str">
        <f>IF(E20="","",E20)</f>
        <v xml:space="preserve"> </v>
      </c>
      <c r="G122" s="255"/>
      <c r="H122" s="255"/>
      <c r="I122" s="257" t="s">
        <v>29</v>
      </c>
      <c r="J122" s="134" t="str">
        <f>E26</f>
        <v>B.Burešová</v>
      </c>
      <c r="K122" s="255"/>
      <c r="L122" s="90"/>
    </row>
    <row r="123" spans="1:65" s="102" customFormat="1" ht="10.35" customHeight="1">
      <c r="A123" s="259"/>
      <c r="B123" s="129"/>
      <c r="C123" s="255"/>
      <c r="D123" s="255"/>
      <c r="E123" s="255"/>
      <c r="F123" s="255"/>
      <c r="G123" s="255"/>
      <c r="H123" s="255"/>
      <c r="I123" s="255"/>
      <c r="J123" s="255"/>
      <c r="K123" s="255"/>
      <c r="L123" s="90"/>
    </row>
    <row r="124" spans="1:65" s="165" customFormat="1" ht="29.25" customHeight="1">
      <c r="B124" s="157"/>
      <c r="C124" s="158" t="s">
        <v>106</v>
      </c>
      <c r="D124" s="159" t="s">
        <v>57</v>
      </c>
      <c r="E124" s="159" t="s">
        <v>53</v>
      </c>
      <c r="F124" s="159" t="s">
        <v>54</v>
      </c>
      <c r="G124" s="159" t="s">
        <v>107</v>
      </c>
      <c r="H124" s="159" t="s">
        <v>108</v>
      </c>
      <c r="I124" s="159" t="s">
        <v>109</v>
      </c>
      <c r="J124" s="159" t="s">
        <v>96</v>
      </c>
      <c r="K124" s="160" t="s">
        <v>110</v>
      </c>
      <c r="L124" s="161"/>
      <c r="M124" s="162" t="s">
        <v>1</v>
      </c>
      <c r="N124" s="163" t="s">
        <v>36</v>
      </c>
      <c r="O124" s="163" t="s">
        <v>111</v>
      </c>
      <c r="P124" s="163" t="s">
        <v>112</v>
      </c>
      <c r="Q124" s="163" t="s">
        <v>113</v>
      </c>
      <c r="R124" s="163" t="s">
        <v>114</v>
      </c>
      <c r="S124" s="163" t="s">
        <v>115</v>
      </c>
      <c r="T124" s="164" t="s">
        <v>116</v>
      </c>
    </row>
    <row r="125" spans="1:65" s="102" customFormat="1" ht="22.9" customHeight="1">
      <c r="A125" s="259"/>
      <c r="B125" s="129"/>
      <c r="C125" s="166" t="s">
        <v>117</v>
      </c>
      <c r="D125" s="255"/>
      <c r="E125" s="255"/>
      <c r="F125" s="255"/>
      <c r="G125" s="255"/>
      <c r="H125" s="255"/>
      <c r="I125" s="255"/>
      <c r="J125" s="167">
        <f>BK125</f>
        <v>0</v>
      </c>
      <c r="K125" s="255"/>
      <c r="L125" s="90"/>
      <c r="M125" s="168"/>
      <c r="N125" s="169"/>
      <c r="O125" s="169"/>
      <c r="P125" s="170">
        <f>P126</f>
        <v>1070.7909079999997</v>
      </c>
      <c r="Q125" s="169"/>
      <c r="R125" s="170">
        <f>R126</f>
        <v>257.94771000000003</v>
      </c>
      <c r="S125" s="169"/>
      <c r="T125" s="171">
        <f>T126</f>
        <v>0.03</v>
      </c>
      <c r="AT125" s="96" t="s">
        <v>71</v>
      </c>
      <c r="AU125" s="96" t="s">
        <v>98</v>
      </c>
      <c r="BK125" s="172">
        <f>BK126</f>
        <v>0</v>
      </c>
    </row>
    <row r="126" spans="1:65" s="183" customFormat="1" ht="25.9" customHeight="1">
      <c r="B126" s="173"/>
      <c r="C126" s="174"/>
      <c r="D126" s="175" t="s">
        <v>71</v>
      </c>
      <c r="E126" s="176" t="s">
        <v>118</v>
      </c>
      <c r="F126" s="176" t="s">
        <v>119</v>
      </c>
      <c r="G126" s="174"/>
      <c r="H126" s="174"/>
      <c r="I126" s="174"/>
      <c r="J126" s="177">
        <f>BK126</f>
        <v>0</v>
      </c>
      <c r="K126" s="174"/>
      <c r="L126" s="178"/>
      <c r="M126" s="179"/>
      <c r="N126" s="180"/>
      <c r="O126" s="180"/>
      <c r="P126" s="181">
        <f>P127+P212+P269+P298</f>
        <v>1070.7909079999997</v>
      </c>
      <c r="Q126" s="180"/>
      <c r="R126" s="181">
        <f>R127+R212+R269+R298</f>
        <v>257.94771000000003</v>
      </c>
      <c r="S126" s="180"/>
      <c r="T126" s="182">
        <f>T127+T212+T269+T298</f>
        <v>0.03</v>
      </c>
      <c r="AR126" s="184" t="s">
        <v>77</v>
      </c>
      <c r="AT126" s="185" t="s">
        <v>71</v>
      </c>
      <c r="AU126" s="185" t="s">
        <v>72</v>
      </c>
      <c r="AY126" s="184" t="s">
        <v>120</v>
      </c>
      <c r="BK126" s="186">
        <f>BK127+BK212+BK269+BK298</f>
        <v>0</v>
      </c>
    </row>
    <row r="127" spans="1:65" s="183" customFormat="1" ht="22.9" customHeight="1">
      <c r="B127" s="173"/>
      <c r="C127" s="174"/>
      <c r="D127" s="175" t="s">
        <v>71</v>
      </c>
      <c r="E127" s="187" t="s">
        <v>77</v>
      </c>
      <c r="F127" s="187" t="s">
        <v>121</v>
      </c>
      <c r="G127" s="174"/>
      <c r="H127" s="174"/>
      <c r="I127" s="174"/>
      <c r="J127" s="188">
        <f>BK127</f>
        <v>0</v>
      </c>
      <c r="K127" s="174"/>
      <c r="L127" s="178"/>
      <c r="M127" s="179"/>
      <c r="N127" s="180"/>
      <c r="O127" s="180"/>
      <c r="P127" s="181">
        <f>SUM(P128:P211)</f>
        <v>579.40819999999985</v>
      </c>
      <c r="Q127" s="180"/>
      <c r="R127" s="181">
        <f>SUM(R128:R211)</f>
        <v>98.5</v>
      </c>
      <c r="S127" s="180"/>
      <c r="T127" s="182">
        <f>SUM(T128:T211)</f>
        <v>0</v>
      </c>
      <c r="AR127" s="184" t="s">
        <v>77</v>
      </c>
      <c r="AT127" s="185" t="s">
        <v>71</v>
      </c>
      <c r="AU127" s="185" t="s">
        <v>77</v>
      </c>
      <c r="AY127" s="184" t="s">
        <v>120</v>
      </c>
      <c r="BK127" s="186">
        <f>SUM(BK128:BK211)</f>
        <v>0</v>
      </c>
    </row>
    <row r="128" spans="1:65" s="102" customFormat="1" ht="24" customHeight="1">
      <c r="A128" s="259"/>
      <c r="B128" s="129"/>
      <c r="C128" s="189" t="s">
        <v>77</v>
      </c>
      <c r="D128" s="189" t="s">
        <v>122</v>
      </c>
      <c r="E128" s="190" t="s">
        <v>261</v>
      </c>
      <c r="F128" s="191" t="s">
        <v>262</v>
      </c>
      <c r="G128" s="192" t="s">
        <v>153</v>
      </c>
      <c r="H128" s="193">
        <v>1109</v>
      </c>
      <c r="I128" s="312"/>
      <c r="J128" s="194">
        <f>ROUND(I128*H128,2)</f>
        <v>0</v>
      </c>
      <c r="K128" s="191" t="s">
        <v>126</v>
      </c>
      <c r="L128" s="90"/>
      <c r="M128" s="195" t="s">
        <v>1</v>
      </c>
      <c r="N128" s="196" t="s">
        <v>37</v>
      </c>
      <c r="O128" s="197">
        <v>0.12</v>
      </c>
      <c r="P128" s="197">
        <f>O128*H128</f>
        <v>133.07999999999998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199" t="s">
        <v>127</v>
      </c>
      <c r="AT128" s="199" t="s">
        <v>122</v>
      </c>
      <c r="AU128" s="199" t="s">
        <v>79</v>
      </c>
      <c r="AY128" s="96" t="s">
        <v>120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96" t="s">
        <v>77</v>
      </c>
      <c r="BK128" s="200">
        <f>ROUND(I128*H128,2)</f>
        <v>0</v>
      </c>
      <c r="BL128" s="96" t="s">
        <v>127</v>
      </c>
      <c r="BM128" s="199" t="s">
        <v>263</v>
      </c>
    </row>
    <row r="129" spans="1:65" s="209" customFormat="1">
      <c r="B129" s="201"/>
      <c r="C129" s="202"/>
      <c r="D129" s="203" t="s">
        <v>129</v>
      </c>
      <c r="E129" s="204" t="s">
        <v>1</v>
      </c>
      <c r="F129" s="205" t="s">
        <v>264</v>
      </c>
      <c r="G129" s="202"/>
      <c r="H129" s="204" t="s">
        <v>1</v>
      </c>
      <c r="I129" s="313"/>
      <c r="J129" s="202"/>
      <c r="K129" s="202"/>
      <c r="L129" s="91"/>
      <c r="M129" s="206"/>
      <c r="N129" s="207"/>
      <c r="O129" s="207"/>
      <c r="P129" s="207"/>
      <c r="Q129" s="207"/>
      <c r="R129" s="207"/>
      <c r="S129" s="207"/>
      <c r="T129" s="208"/>
      <c r="AT129" s="210" t="s">
        <v>129</v>
      </c>
      <c r="AU129" s="210" t="s">
        <v>79</v>
      </c>
      <c r="AV129" s="209" t="s">
        <v>77</v>
      </c>
      <c r="AW129" s="209" t="s">
        <v>28</v>
      </c>
      <c r="AX129" s="209" t="s">
        <v>72</v>
      </c>
      <c r="AY129" s="210" t="s">
        <v>120</v>
      </c>
    </row>
    <row r="130" spans="1:65" s="219" customFormat="1">
      <c r="B130" s="211"/>
      <c r="C130" s="212"/>
      <c r="D130" s="203" t="s">
        <v>129</v>
      </c>
      <c r="E130" s="213" t="s">
        <v>1</v>
      </c>
      <c r="F130" s="214" t="s">
        <v>265</v>
      </c>
      <c r="G130" s="212"/>
      <c r="H130" s="215">
        <v>1109</v>
      </c>
      <c r="I130" s="314"/>
      <c r="J130" s="212"/>
      <c r="K130" s="212"/>
      <c r="L130" s="92"/>
      <c r="M130" s="216"/>
      <c r="N130" s="217"/>
      <c r="O130" s="217"/>
      <c r="P130" s="217"/>
      <c r="Q130" s="217"/>
      <c r="R130" s="217"/>
      <c r="S130" s="217"/>
      <c r="T130" s="218"/>
      <c r="AT130" s="220" t="s">
        <v>129</v>
      </c>
      <c r="AU130" s="220" t="s">
        <v>79</v>
      </c>
      <c r="AV130" s="219" t="s">
        <v>79</v>
      </c>
      <c r="AW130" s="219" t="s">
        <v>28</v>
      </c>
      <c r="AX130" s="219" t="s">
        <v>72</v>
      </c>
      <c r="AY130" s="220" t="s">
        <v>120</v>
      </c>
    </row>
    <row r="131" spans="1:65" s="229" customFormat="1">
      <c r="B131" s="221"/>
      <c r="C131" s="222"/>
      <c r="D131" s="203" t="s">
        <v>129</v>
      </c>
      <c r="E131" s="223" t="s">
        <v>1</v>
      </c>
      <c r="F131" s="224" t="s">
        <v>132</v>
      </c>
      <c r="G131" s="222"/>
      <c r="H131" s="225">
        <v>1109</v>
      </c>
      <c r="I131" s="315"/>
      <c r="J131" s="222"/>
      <c r="K131" s="222"/>
      <c r="L131" s="93"/>
      <c r="M131" s="226"/>
      <c r="N131" s="227"/>
      <c r="O131" s="227"/>
      <c r="P131" s="227"/>
      <c r="Q131" s="227"/>
      <c r="R131" s="227"/>
      <c r="S131" s="227"/>
      <c r="T131" s="228"/>
      <c r="AT131" s="230" t="s">
        <v>129</v>
      </c>
      <c r="AU131" s="230" t="s">
        <v>79</v>
      </c>
      <c r="AV131" s="229" t="s">
        <v>127</v>
      </c>
      <c r="AW131" s="229" t="s">
        <v>28</v>
      </c>
      <c r="AX131" s="229" t="s">
        <v>77</v>
      </c>
      <c r="AY131" s="230" t="s">
        <v>120</v>
      </c>
    </row>
    <row r="132" spans="1:65" s="102" customFormat="1" ht="24" customHeight="1">
      <c r="A132" s="259"/>
      <c r="B132" s="129"/>
      <c r="C132" s="189" t="s">
        <v>79</v>
      </c>
      <c r="D132" s="189" t="s">
        <v>122</v>
      </c>
      <c r="E132" s="190" t="s">
        <v>266</v>
      </c>
      <c r="F132" s="191" t="s">
        <v>267</v>
      </c>
      <c r="G132" s="192" t="s">
        <v>153</v>
      </c>
      <c r="H132" s="193">
        <v>110.9</v>
      </c>
      <c r="I132" s="312"/>
      <c r="J132" s="194">
        <f>ROUND(I132*H132,2)</f>
        <v>0</v>
      </c>
      <c r="K132" s="191" t="s">
        <v>126</v>
      </c>
      <c r="L132" s="90"/>
      <c r="M132" s="195" t="s">
        <v>1</v>
      </c>
      <c r="N132" s="196" t="s">
        <v>37</v>
      </c>
      <c r="O132" s="197">
        <v>8.3000000000000004E-2</v>
      </c>
      <c r="P132" s="197">
        <f>O132*H132</f>
        <v>9.2047000000000008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199" t="s">
        <v>127</v>
      </c>
      <c r="AT132" s="199" t="s">
        <v>122</v>
      </c>
      <c r="AU132" s="199" t="s">
        <v>79</v>
      </c>
      <c r="AY132" s="96" t="s">
        <v>120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96" t="s">
        <v>77</v>
      </c>
      <c r="BK132" s="200">
        <f>ROUND(I132*H132,2)</f>
        <v>0</v>
      </c>
      <c r="BL132" s="96" t="s">
        <v>127</v>
      </c>
      <c r="BM132" s="199" t="s">
        <v>268</v>
      </c>
    </row>
    <row r="133" spans="1:65" s="209" customFormat="1">
      <c r="B133" s="201"/>
      <c r="C133" s="202"/>
      <c r="D133" s="203" t="s">
        <v>129</v>
      </c>
      <c r="E133" s="204" t="s">
        <v>1</v>
      </c>
      <c r="F133" s="205" t="s">
        <v>269</v>
      </c>
      <c r="G133" s="202"/>
      <c r="H133" s="204" t="s">
        <v>1</v>
      </c>
      <c r="I133" s="313"/>
      <c r="J133" s="202"/>
      <c r="K133" s="202"/>
      <c r="L133" s="91"/>
      <c r="M133" s="206"/>
      <c r="N133" s="207"/>
      <c r="O133" s="207"/>
      <c r="P133" s="207"/>
      <c r="Q133" s="207"/>
      <c r="R133" s="207"/>
      <c r="S133" s="207"/>
      <c r="T133" s="208"/>
      <c r="AT133" s="210" t="s">
        <v>129</v>
      </c>
      <c r="AU133" s="210" t="s">
        <v>79</v>
      </c>
      <c r="AV133" s="209" t="s">
        <v>77</v>
      </c>
      <c r="AW133" s="209" t="s">
        <v>28</v>
      </c>
      <c r="AX133" s="209" t="s">
        <v>72</v>
      </c>
      <c r="AY133" s="210" t="s">
        <v>120</v>
      </c>
    </row>
    <row r="134" spans="1:65" s="219" customFormat="1">
      <c r="B134" s="211"/>
      <c r="C134" s="212"/>
      <c r="D134" s="203" t="s">
        <v>129</v>
      </c>
      <c r="E134" s="213" t="s">
        <v>1</v>
      </c>
      <c r="F134" s="214" t="s">
        <v>270</v>
      </c>
      <c r="G134" s="212"/>
      <c r="H134" s="215">
        <v>110.9</v>
      </c>
      <c r="I134" s="314"/>
      <c r="J134" s="212"/>
      <c r="K134" s="212"/>
      <c r="L134" s="92"/>
      <c r="M134" s="216"/>
      <c r="N134" s="217"/>
      <c r="O134" s="217"/>
      <c r="P134" s="217"/>
      <c r="Q134" s="217"/>
      <c r="R134" s="217"/>
      <c r="S134" s="217"/>
      <c r="T134" s="218"/>
      <c r="AT134" s="220" t="s">
        <v>129</v>
      </c>
      <c r="AU134" s="220" t="s">
        <v>79</v>
      </c>
      <c r="AV134" s="219" t="s">
        <v>79</v>
      </c>
      <c r="AW134" s="219" t="s">
        <v>28</v>
      </c>
      <c r="AX134" s="219" t="s">
        <v>72</v>
      </c>
      <c r="AY134" s="220" t="s">
        <v>120</v>
      </c>
    </row>
    <row r="135" spans="1:65" s="229" customFormat="1">
      <c r="B135" s="221"/>
      <c r="C135" s="222"/>
      <c r="D135" s="203" t="s">
        <v>129</v>
      </c>
      <c r="E135" s="223" t="s">
        <v>1</v>
      </c>
      <c r="F135" s="224" t="s">
        <v>132</v>
      </c>
      <c r="G135" s="222"/>
      <c r="H135" s="225">
        <v>110.9</v>
      </c>
      <c r="I135" s="315"/>
      <c r="J135" s="222"/>
      <c r="K135" s="222"/>
      <c r="L135" s="93"/>
      <c r="M135" s="226"/>
      <c r="N135" s="227"/>
      <c r="O135" s="227"/>
      <c r="P135" s="227"/>
      <c r="Q135" s="227"/>
      <c r="R135" s="227"/>
      <c r="S135" s="227"/>
      <c r="T135" s="228"/>
      <c r="AT135" s="230" t="s">
        <v>129</v>
      </c>
      <c r="AU135" s="230" t="s">
        <v>79</v>
      </c>
      <c r="AV135" s="229" t="s">
        <v>127</v>
      </c>
      <c r="AW135" s="229" t="s">
        <v>28</v>
      </c>
      <c r="AX135" s="229" t="s">
        <v>77</v>
      </c>
      <c r="AY135" s="230" t="s">
        <v>120</v>
      </c>
    </row>
    <row r="136" spans="1:65" s="102" customFormat="1" ht="24" customHeight="1">
      <c r="A136" s="259"/>
      <c r="B136" s="129"/>
      <c r="C136" s="189" t="s">
        <v>138</v>
      </c>
      <c r="D136" s="189" t="s">
        <v>122</v>
      </c>
      <c r="E136" s="190" t="s">
        <v>271</v>
      </c>
      <c r="F136" s="191" t="s">
        <v>272</v>
      </c>
      <c r="G136" s="192" t="s">
        <v>153</v>
      </c>
      <c r="H136" s="193">
        <v>110.9</v>
      </c>
      <c r="I136" s="312"/>
      <c r="J136" s="194">
        <f>ROUND(I136*H136,2)</f>
        <v>0</v>
      </c>
      <c r="K136" s="191" t="s">
        <v>126</v>
      </c>
      <c r="L136" s="90"/>
      <c r="M136" s="195" t="s">
        <v>1</v>
      </c>
      <c r="N136" s="196" t="s">
        <v>37</v>
      </c>
      <c r="O136" s="197">
        <v>1.7629999999999999</v>
      </c>
      <c r="P136" s="197">
        <f>O136*H136</f>
        <v>195.51669999999999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199" t="s">
        <v>127</v>
      </c>
      <c r="AT136" s="199" t="s">
        <v>122</v>
      </c>
      <c r="AU136" s="199" t="s">
        <v>79</v>
      </c>
      <c r="AY136" s="96" t="s">
        <v>120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96" t="s">
        <v>77</v>
      </c>
      <c r="BK136" s="200">
        <f>ROUND(I136*H136,2)</f>
        <v>0</v>
      </c>
      <c r="BL136" s="96" t="s">
        <v>127</v>
      </c>
      <c r="BM136" s="199" t="s">
        <v>273</v>
      </c>
    </row>
    <row r="137" spans="1:65" s="209" customFormat="1">
      <c r="B137" s="201"/>
      <c r="C137" s="202"/>
      <c r="D137" s="203" t="s">
        <v>129</v>
      </c>
      <c r="E137" s="204" t="s">
        <v>1</v>
      </c>
      <c r="F137" s="205" t="s">
        <v>274</v>
      </c>
      <c r="G137" s="202"/>
      <c r="H137" s="204" t="s">
        <v>1</v>
      </c>
      <c r="I137" s="313"/>
      <c r="J137" s="202"/>
      <c r="K137" s="202"/>
      <c r="L137" s="91"/>
      <c r="M137" s="206"/>
      <c r="N137" s="207"/>
      <c r="O137" s="207"/>
      <c r="P137" s="207"/>
      <c r="Q137" s="207"/>
      <c r="R137" s="207"/>
      <c r="S137" s="207"/>
      <c r="T137" s="208"/>
      <c r="AT137" s="210" t="s">
        <v>129</v>
      </c>
      <c r="AU137" s="210" t="s">
        <v>79</v>
      </c>
      <c r="AV137" s="209" t="s">
        <v>77</v>
      </c>
      <c r="AW137" s="209" t="s">
        <v>28</v>
      </c>
      <c r="AX137" s="209" t="s">
        <v>72</v>
      </c>
      <c r="AY137" s="210" t="s">
        <v>120</v>
      </c>
    </row>
    <row r="138" spans="1:65" s="219" customFormat="1">
      <c r="B138" s="211"/>
      <c r="C138" s="212"/>
      <c r="D138" s="203" t="s">
        <v>129</v>
      </c>
      <c r="E138" s="213" t="s">
        <v>1</v>
      </c>
      <c r="F138" s="214" t="s">
        <v>270</v>
      </c>
      <c r="G138" s="212"/>
      <c r="H138" s="215">
        <v>110.9</v>
      </c>
      <c r="I138" s="314"/>
      <c r="J138" s="212"/>
      <c r="K138" s="212"/>
      <c r="L138" s="92"/>
      <c r="M138" s="216"/>
      <c r="N138" s="217"/>
      <c r="O138" s="217"/>
      <c r="P138" s="217"/>
      <c r="Q138" s="217"/>
      <c r="R138" s="217"/>
      <c r="S138" s="217"/>
      <c r="T138" s="218"/>
      <c r="AT138" s="220" t="s">
        <v>129</v>
      </c>
      <c r="AU138" s="220" t="s">
        <v>79</v>
      </c>
      <c r="AV138" s="219" t="s">
        <v>79</v>
      </c>
      <c r="AW138" s="219" t="s">
        <v>28</v>
      </c>
      <c r="AX138" s="219" t="s">
        <v>72</v>
      </c>
      <c r="AY138" s="220" t="s">
        <v>120</v>
      </c>
    </row>
    <row r="139" spans="1:65" s="229" customFormat="1">
      <c r="B139" s="221"/>
      <c r="C139" s="222"/>
      <c r="D139" s="203" t="s">
        <v>129</v>
      </c>
      <c r="E139" s="223" t="s">
        <v>1</v>
      </c>
      <c r="F139" s="224" t="s">
        <v>132</v>
      </c>
      <c r="G139" s="222"/>
      <c r="H139" s="225">
        <v>110.9</v>
      </c>
      <c r="I139" s="315"/>
      <c r="J139" s="222"/>
      <c r="K139" s="222"/>
      <c r="L139" s="93"/>
      <c r="M139" s="226"/>
      <c r="N139" s="227"/>
      <c r="O139" s="227"/>
      <c r="P139" s="227"/>
      <c r="Q139" s="227"/>
      <c r="R139" s="227"/>
      <c r="S139" s="227"/>
      <c r="T139" s="228"/>
      <c r="AT139" s="230" t="s">
        <v>129</v>
      </c>
      <c r="AU139" s="230" t="s">
        <v>79</v>
      </c>
      <c r="AV139" s="229" t="s">
        <v>127</v>
      </c>
      <c r="AW139" s="229" t="s">
        <v>28</v>
      </c>
      <c r="AX139" s="229" t="s">
        <v>77</v>
      </c>
      <c r="AY139" s="230" t="s">
        <v>120</v>
      </c>
    </row>
    <row r="140" spans="1:65" s="102" customFormat="1" ht="24" customHeight="1">
      <c r="A140" s="259"/>
      <c r="B140" s="129"/>
      <c r="C140" s="189" t="s">
        <v>127</v>
      </c>
      <c r="D140" s="189" t="s">
        <v>122</v>
      </c>
      <c r="E140" s="190" t="s">
        <v>271</v>
      </c>
      <c r="F140" s="191" t="s">
        <v>272</v>
      </c>
      <c r="G140" s="192" t="s">
        <v>153</v>
      </c>
      <c r="H140" s="193">
        <v>1</v>
      </c>
      <c r="I140" s="312"/>
      <c r="J140" s="194">
        <f>ROUND(I140*H140,2)</f>
        <v>0</v>
      </c>
      <c r="K140" s="191" t="s">
        <v>126</v>
      </c>
      <c r="L140" s="90"/>
      <c r="M140" s="195" t="s">
        <v>1</v>
      </c>
      <c r="N140" s="196" t="s">
        <v>37</v>
      </c>
      <c r="O140" s="197">
        <v>1.7629999999999999</v>
      </c>
      <c r="P140" s="197">
        <f>O140*H140</f>
        <v>1.7629999999999999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99" t="s">
        <v>127</v>
      </c>
      <c r="AT140" s="199" t="s">
        <v>122</v>
      </c>
      <c r="AU140" s="199" t="s">
        <v>79</v>
      </c>
      <c r="AY140" s="96" t="s">
        <v>120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96" t="s">
        <v>77</v>
      </c>
      <c r="BK140" s="200">
        <f>ROUND(I140*H140,2)</f>
        <v>0</v>
      </c>
      <c r="BL140" s="96" t="s">
        <v>127</v>
      </c>
      <c r="BM140" s="199" t="s">
        <v>275</v>
      </c>
    </row>
    <row r="141" spans="1:65" s="209" customFormat="1">
      <c r="B141" s="201"/>
      <c r="C141" s="202"/>
      <c r="D141" s="203" t="s">
        <v>129</v>
      </c>
      <c r="E141" s="204" t="s">
        <v>1</v>
      </c>
      <c r="F141" s="205" t="s">
        <v>276</v>
      </c>
      <c r="G141" s="202"/>
      <c r="H141" s="204" t="s">
        <v>1</v>
      </c>
      <c r="I141" s="313"/>
      <c r="J141" s="202"/>
      <c r="K141" s="202"/>
      <c r="L141" s="91"/>
      <c r="M141" s="206"/>
      <c r="N141" s="207"/>
      <c r="O141" s="207"/>
      <c r="P141" s="207"/>
      <c r="Q141" s="207"/>
      <c r="R141" s="207"/>
      <c r="S141" s="207"/>
      <c r="T141" s="208"/>
      <c r="AT141" s="210" t="s">
        <v>129</v>
      </c>
      <c r="AU141" s="210" t="s">
        <v>79</v>
      </c>
      <c r="AV141" s="209" t="s">
        <v>77</v>
      </c>
      <c r="AW141" s="209" t="s">
        <v>28</v>
      </c>
      <c r="AX141" s="209" t="s">
        <v>72</v>
      </c>
      <c r="AY141" s="210" t="s">
        <v>120</v>
      </c>
    </row>
    <row r="142" spans="1:65" s="219" customFormat="1">
      <c r="B142" s="211"/>
      <c r="C142" s="212"/>
      <c r="D142" s="203" t="s">
        <v>129</v>
      </c>
      <c r="E142" s="213" t="s">
        <v>1</v>
      </c>
      <c r="F142" s="214" t="s">
        <v>77</v>
      </c>
      <c r="G142" s="212"/>
      <c r="H142" s="215">
        <v>1</v>
      </c>
      <c r="I142" s="314"/>
      <c r="J142" s="212"/>
      <c r="K142" s="212"/>
      <c r="L142" s="92"/>
      <c r="M142" s="216"/>
      <c r="N142" s="217"/>
      <c r="O142" s="217"/>
      <c r="P142" s="217"/>
      <c r="Q142" s="217"/>
      <c r="R142" s="217"/>
      <c r="S142" s="217"/>
      <c r="T142" s="218"/>
      <c r="AT142" s="220" t="s">
        <v>129</v>
      </c>
      <c r="AU142" s="220" t="s">
        <v>79</v>
      </c>
      <c r="AV142" s="219" t="s">
        <v>79</v>
      </c>
      <c r="AW142" s="219" t="s">
        <v>28</v>
      </c>
      <c r="AX142" s="219" t="s">
        <v>72</v>
      </c>
      <c r="AY142" s="220" t="s">
        <v>120</v>
      </c>
    </row>
    <row r="143" spans="1:65" s="229" customFormat="1">
      <c r="B143" s="221"/>
      <c r="C143" s="222"/>
      <c r="D143" s="203" t="s">
        <v>129</v>
      </c>
      <c r="E143" s="223" t="s">
        <v>1</v>
      </c>
      <c r="F143" s="224" t="s">
        <v>132</v>
      </c>
      <c r="G143" s="222"/>
      <c r="H143" s="225">
        <v>1</v>
      </c>
      <c r="I143" s="315"/>
      <c r="J143" s="222"/>
      <c r="K143" s="222"/>
      <c r="L143" s="93"/>
      <c r="M143" s="226"/>
      <c r="N143" s="227"/>
      <c r="O143" s="227"/>
      <c r="P143" s="227"/>
      <c r="Q143" s="227"/>
      <c r="R143" s="227"/>
      <c r="S143" s="227"/>
      <c r="T143" s="228"/>
      <c r="AT143" s="230" t="s">
        <v>129</v>
      </c>
      <c r="AU143" s="230" t="s">
        <v>79</v>
      </c>
      <c r="AV143" s="229" t="s">
        <v>127</v>
      </c>
      <c r="AW143" s="229" t="s">
        <v>28</v>
      </c>
      <c r="AX143" s="229" t="s">
        <v>77</v>
      </c>
      <c r="AY143" s="230" t="s">
        <v>120</v>
      </c>
    </row>
    <row r="144" spans="1:65" s="102" customFormat="1" ht="24" customHeight="1">
      <c r="A144" s="259"/>
      <c r="B144" s="129"/>
      <c r="C144" s="189" t="s">
        <v>150</v>
      </c>
      <c r="D144" s="189" t="s">
        <v>122</v>
      </c>
      <c r="E144" s="190" t="s">
        <v>271</v>
      </c>
      <c r="F144" s="191" t="s">
        <v>272</v>
      </c>
      <c r="G144" s="192" t="s">
        <v>153</v>
      </c>
      <c r="H144" s="193">
        <v>5.0999999999999996</v>
      </c>
      <c r="I144" s="312"/>
      <c r="J144" s="194">
        <f>ROUND(I144*H144,2)</f>
        <v>0</v>
      </c>
      <c r="K144" s="191" t="s">
        <v>126</v>
      </c>
      <c r="L144" s="90"/>
      <c r="M144" s="195" t="s">
        <v>1</v>
      </c>
      <c r="N144" s="196" t="s">
        <v>37</v>
      </c>
      <c r="O144" s="197">
        <v>1.7629999999999999</v>
      </c>
      <c r="P144" s="197">
        <f>O144*H144</f>
        <v>8.991299999999999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AR144" s="199" t="s">
        <v>127</v>
      </c>
      <c r="AT144" s="199" t="s">
        <v>122</v>
      </c>
      <c r="AU144" s="199" t="s">
        <v>79</v>
      </c>
      <c r="AY144" s="96" t="s">
        <v>120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96" t="s">
        <v>77</v>
      </c>
      <c r="BK144" s="200">
        <f>ROUND(I144*H144,2)</f>
        <v>0</v>
      </c>
      <c r="BL144" s="96" t="s">
        <v>127</v>
      </c>
      <c r="BM144" s="199" t="s">
        <v>277</v>
      </c>
    </row>
    <row r="145" spans="1:65" s="209" customFormat="1" ht="22.5">
      <c r="B145" s="201"/>
      <c r="C145" s="202"/>
      <c r="D145" s="203" t="s">
        <v>129</v>
      </c>
      <c r="E145" s="204" t="s">
        <v>1</v>
      </c>
      <c r="F145" s="205" t="s">
        <v>278</v>
      </c>
      <c r="G145" s="202"/>
      <c r="H145" s="204" t="s">
        <v>1</v>
      </c>
      <c r="I145" s="313"/>
      <c r="J145" s="202"/>
      <c r="K145" s="202"/>
      <c r="L145" s="91"/>
      <c r="M145" s="206"/>
      <c r="N145" s="207"/>
      <c r="O145" s="207"/>
      <c r="P145" s="207"/>
      <c r="Q145" s="207"/>
      <c r="R145" s="207"/>
      <c r="S145" s="207"/>
      <c r="T145" s="208"/>
      <c r="AT145" s="210" t="s">
        <v>129</v>
      </c>
      <c r="AU145" s="210" t="s">
        <v>79</v>
      </c>
      <c r="AV145" s="209" t="s">
        <v>77</v>
      </c>
      <c r="AW145" s="209" t="s">
        <v>28</v>
      </c>
      <c r="AX145" s="209" t="s">
        <v>72</v>
      </c>
      <c r="AY145" s="210" t="s">
        <v>120</v>
      </c>
    </row>
    <row r="146" spans="1:65" s="219" customFormat="1">
      <c r="B146" s="211"/>
      <c r="C146" s="212"/>
      <c r="D146" s="203" t="s">
        <v>129</v>
      </c>
      <c r="E146" s="213" t="s">
        <v>1</v>
      </c>
      <c r="F146" s="214" t="s">
        <v>279</v>
      </c>
      <c r="G146" s="212"/>
      <c r="H146" s="215">
        <v>5.0999999999999996</v>
      </c>
      <c r="I146" s="314"/>
      <c r="J146" s="212"/>
      <c r="K146" s="212"/>
      <c r="L146" s="92"/>
      <c r="M146" s="216"/>
      <c r="N146" s="217"/>
      <c r="O146" s="217"/>
      <c r="P146" s="217"/>
      <c r="Q146" s="217"/>
      <c r="R146" s="217"/>
      <c r="S146" s="217"/>
      <c r="T146" s="218"/>
      <c r="AT146" s="220" t="s">
        <v>129</v>
      </c>
      <c r="AU146" s="220" t="s">
        <v>79</v>
      </c>
      <c r="AV146" s="219" t="s">
        <v>79</v>
      </c>
      <c r="AW146" s="219" t="s">
        <v>28</v>
      </c>
      <c r="AX146" s="219" t="s">
        <v>72</v>
      </c>
      <c r="AY146" s="220" t="s">
        <v>120</v>
      </c>
    </row>
    <row r="147" spans="1:65" s="229" customFormat="1">
      <c r="B147" s="221"/>
      <c r="C147" s="222"/>
      <c r="D147" s="203" t="s">
        <v>129</v>
      </c>
      <c r="E147" s="223" t="s">
        <v>1</v>
      </c>
      <c r="F147" s="224" t="s">
        <v>132</v>
      </c>
      <c r="G147" s="222"/>
      <c r="H147" s="225">
        <v>5.0999999999999996</v>
      </c>
      <c r="I147" s="315"/>
      <c r="J147" s="222"/>
      <c r="K147" s="222"/>
      <c r="L147" s="93"/>
      <c r="M147" s="226"/>
      <c r="N147" s="227"/>
      <c r="O147" s="227"/>
      <c r="P147" s="227"/>
      <c r="Q147" s="227"/>
      <c r="R147" s="227"/>
      <c r="S147" s="227"/>
      <c r="T147" s="228"/>
      <c r="AT147" s="230" t="s">
        <v>129</v>
      </c>
      <c r="AU147" s="230" t="s">
        <v>79</v>
      </c>
      <c r="AV147" s="229" t="s">
        <v>127</v>
      </c>
      <c r="AW147" s="229" t="s">
        <v>28</v>
      </c>
      <c r="AX147" s="229" t="s">
        <v>77</v>
      </c>
      <c r="AY147" s="230" t="s">
        <v>120</v>
      </c>
    </row>
    <row r="148" spans="1:65" s="102" customFormat="1" ht="24" customHeight="1">
      <c r="A148" s="259"/>
      <c r="B148" s="129"/>
      <c r="C148" s="189" t="s">
        <v>157</v>
      </c>
      <c r="D148" s="189" t="s">
        <v>122</v>
      </c>
      <c r="E148" s="190" t="s">
        <v>280</v>
      </c>
      <c r="F148" s="191" t="s">
        <v>281</v>
      </c>
      <c r="G148" s="192" t="s">
        <v>153</v>
      </c>
      <c r="H148" s="193">
        <v>1</v>
      </c>
      <c r="I148" s="312"/>
      <c r="J148" s="194">
        <f>ROUND(I148*H148,2)</f>
        <v>0</v>
      </c>
      <c r="K148" s="191" t="s">
        <v>126</v>
      </c>
      <c r="L148" s="90"/>
      <c r="M148" s="195" t="s">
        <v>1</v>
      </c>
      <c r="N148" s="196" t="s">
        <v>37</v>
      </c>
      <c r="O148" s="197">
        <v>2.3199999999999998</v>
      </c>
      <c r="P148" s="197">
        <f>O148*H148</f>
        <v>2.3199999999999998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99" t="s">
        <v>127</v>
      </c>
      <c r="AT148" s="199" t="s">
        <v>122</v>
      </c>
      <c r="AU148" s="199" t="s">
        <v>79</v>
      </c>
      <c r="AY148" s="96" t="s">
        <v>120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96" t="s">
        <v>77</v>
      </c>
      <c r="BK148" s="200">
        <f>ROUND(I148*H148,2)</f>
        <v>0</v>
      </c>
      <c r="BL148" s="96" t="s">
        <v>127</v>
      </c>
      <c r="BM148" s="199" t="s">
        <v>282</v>
      </c>
    </row>
    <row r="149" spans="1:65" s="209" customFormat="1">
      <c r="B149" s="201"/>
      <c r="C149" s="202"/>
      <c r="D149" s="203" t="s">
        <v>129</v>
      </c>
      <c r="E149" s="204" t="s">
        <v>1</v>
      </c>
      <c r="F149" s="205" t="s">
        <v>276</v>
      </c>
      <c r="G149" s="202"/>
      <c r="H149" s="204" t="s">
        <v>1</v>
      </c>
      <c r="I149" s="313"/>
      <c r="J149" s="202"/>
      <c r="K149" s="202"/>
      <c r="L149" s="91"/>
      <c r="M149" s="206"/>
      <c r="N149" s="207"/>
      <c r="O149" s="207"/>
      <c r="P149" s="207"/>
      <c r="Q149" s="207"/>
      <c r="R149" s="207"/>
      <c r="S149" s="207"/>
      <c r="T149" s="208"/>
      <c r="AT149" s="210" t="s">
        <v>129</v>
      </c>
      <c r="AU149" s="210" t="s">
        <v>79</v>
      </c>
      <c r="AV149" s="209" t="s">
        <v>77</v>
      </c>
      <c r="AW149" s="209" t="s">
        <v>28</v>
      </c>
      <c r="AX149" s="209" t="s">
        <v>72</v>
      </c>
      <c r="AY149" s="210" t="s">
        <v>120</v>
      </c>
    </row>
    <row r="150" spans="1:65" s="219" customFormat="1">
      <c r="B150" s="211"/>
      <c r="C150" s="212"/>
      <c r="D150" s="203" t="s">
        <v>129</v>
      </c>
      <c r="E150" s="213" t="s">
        <v>1</v>
      </c>
      <c r="F150" s="214" t="s">
        <v>77</v>
      </c>
      <c r="G150" s="212"/>
      <c r="H150" s="215">
        <v>1</v>
      </c>
      <c r="I150" s="314"/>
      <c r="J150" s="212"/>
      <c r="K150" s="212"/>
      <c r="L150" s="92"/>
      <c r="M150" s="216"/>
      <c r="N150" s="217"/>
      <c r="O150" s="217"/>
      <c r="P150" s="217"/>
      <c r="Q150" s="217"/>
      <c r="R150" s="217"/>
      <c r="S150" s="217"/>
      <c r="T150" s="218"/>
      <c r="AT150" s="220" t="s">
        <v>129</v>
      </c>
      <c r="AU150" s="220" t="s">
        <v>79</v>
      </c>
      <c r="AV150" s="219" t="s">
        <v>79</v>
      </c>
      <c r="AW150" s="219" t="s">
        <v>28</v>
      </c>
      <c r="AX150" s="219" t="s">
        <v>72</v>
      </c>
      <c r="AY150" s="220" t="s">
        <v>120</v>
      </c>
    </row>
    <row r="151" spans="1:65" s="229" customFormat="1">
      <c r="B151" s="221"/>
      <c r="C151" s="222"/>
      <c r="D151" s="203" t="s">
        <v>129</v>
      </c>
      <c r="E151" s="223" t="s">
        <v>1</v>
      </c>
      <c r="F151" s="224" t="s">
        <v>132</v>
      </c>
      <c r="G151" s="222"/>
      <c r="H151" s="225">
        <v>1</v>
      </c>
      <c r="I151" s="315"/>
      <c r="J151" s="222"/>
      <c r="K151" s="222"/>
      <c r="L151" s="93"/>
      <c r="M151" s="226"/>
      <c r="N151" s="227"/>
      <c r="O151" s="227"/>
      <c r="P151" s="227"/>
      <c r="Q151" s="227"/>
      <c r="R151" s="227"/>
      <c r="S151" s="227"/>
      <c r="T151" s="228"/>
      <c r="AT151" s="230" t="s">
        <v>129</v>
      </c>
      <c r="AU151" s="230" t="s">
        <v>79</v>
      </c>
      <c r="AV151" s="229" t="s">
        <v>127</v>
      </c>
      <c r="AW151" s="229" t="s">
        <v>28</v>
      </c>
      <c r="AX151" s="229" t="s">
        <v>77</v>
      </c>
      <c r="AY151" s="230" t="s">
        <v>120</v>
      </c>
    </row>
    <row r="152" spans="1:65" s="102" customFormat="1" ht="24" customHeight="1">
      <c r="A152" s="259"/>
      <c r="B152" s="129"/>
      <c r="C152" s="189" t="s">
        <v>163</v>
      </c>
      <c r="D152" s="189" t="s">
        <v>122</v>
      </c>
      <c r="E152" s="190" t="s">
        <v>283</v>
      </c>
      <c r="F152" s="191" t="s">
        <v>284</v>
      </c>
      <c r="G152" s="192" t="s">
        <v>153</v>
      </c>
      <c r="H152" s="193">
        <v>51</v>
      </c>
      <c r="I152" s="312"/>
      <c r="J152" s="194">
        <f>ROUND(I152*H152,2)</f>
        <v>0</v>
      </c>
      <c r="K152" s="191" t="s">
        <v>126</v>
      </c>
      <c r="L152" s="90"/>
      <c r="M152" s="195" t="s">
        <v>1</v>
      </c>
      <c r="N152" s="196" t="s">
        <v>37</v>
      </c>
      <c r="O152" s="197">
        <v>0.82499999999999996</v>
      </c>
      <c r="P152" s="197">
        <f>O152*H152</f>
        <v>42.074999999999996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AR152" s="199" t="s">
        <v>127</v>
      </c>
      <c r="AT152" s="199" t="s">
        <v>122</v>
      </c>
      <c r="AU152" s="199" t="s">
        <v>79</v>
      </c>
      <c r="AY152" s="96" t="s">
        <v>120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96" t="s">
        <v>77</v>
      </c>
      <c r="BK152" s="200">
        <f>ROUND(I152*H152,2)</f>
        <v>0</v>
      </c>
      <c r="BL152" s="96" t="s">
        <v>127</v>
      </c>
      <c r="BM152" s="199" t="s">
        <v>285</v>
      </c>
    </row>
    <row r="153" spans="1:65" s="209" customFormat="1">
      <c r="B153" s="201"/>
      <c r="C153" s="202"/>
      <c r="D153" s="203" t="s">
        <v>129</v>
      </c>
      <c r="E153" s="204" t="s">
        <v>1</v>
      </c>
      <c r="F153" s="205" t="s">
        <v>286</v>
      </c>
      <c r="G153" s="202"/>
      <c r="H153" s="204" t="s">
        <v>1</v>
      </c>
      <c r="I153" s="313"/>
      <c r="J153" s="202"/>
      <c r="K153" s="202"/>
      <c r="L153" s="91"/>
      <c r="M153" s="206"/>
      <c r="N153" s="207"/>
      <c r="O153" s="207"/>
      <c r="P153" s="207"/>
      <c r="Q153" s="207"/>
      <c r="R153" s="207"/>
      <c r="S153" s="207"/>
      <c r="T153" s="208"/>
      <c r="AT153" s="210" t="s">
        <v>129</v>
      </c>
      <c r="AU153" s="210" t="s">
        <v>79</v>
      </c>
      <c r="AV153" s="209" t="s">
        <v>77</v>
      </c>
      <c r="AW153" s="209" t="s">
        <v>28</v>
      </c>
      <c r="AX153" s="209" t="s">
        <v>72</v>
      </c>
      <c r="AY153" s="210" t="s">
        <v>120</v>
      </c>
    </row>
    <row r="154" spans="1:65" s="219" customFormat="1">
      <c r="B154" s="211"/>
      <c r="C154" s="212"/>
      <c r="D154" s="203" t="s">
        <v>129</v>
      </c>
      <c r="E154" s="213" t="s">
        <v>1</v>
      </c>
      <c r="F154" s="214" t="s">
        <v>287</v>
      </c>
      <c r="G154" s="212"/>
      <c r="H154" s="215">
        <v>51</v>
      </c>
      <c r="I154" s="314"/>
      <c r="J154" s="212"/>
      <c r="K154" s="212"/>
      <c r="L154" s="92"/>
      <c r="M154" s="216"/>
      <c r="N154" s="217"/>
      <c r="O154" s="217"/>
      <c r="P154" s="217"/>
      <c r="Q154" s="217"/>
      <c r="R154" s="217"/>
      <c r="S154" s="217"/>
      <c r="T154" s="218"/>
      <c r="AT154" s="220" t="s">
        <v>129</v>
      </c>
      <c r="AU154" s="220" t="s">
        <v>79</v>
      </c>
      <c r="AV154" s="219" t="s">
        <v>79</v>
      </c>
      <c r="AW154" s="219" t="s">
        <v>28</v>
      </c>
      <c r="AX154" s="219" t="s">
        <v>72</v>
      </c>
      <c r="AY154" s="220" t="s">
        <v>120</v>
      </c>
    </row>
    <row r="155" spans="1:65" s="229" customFormat="1">
      <c r="B155" s="221"/>
      <c r="C155" s="222"/>
      <c r="D155" s="203" t="s">
        <v>129</v>
      </c>
      <c r="E155" s="223" t="s">
        <v>1</v>
      </c>
      <c r="F155" s="224" t="s">
        <v>132</v>
      </c>
      <c r="G155" s="222"/>
      <c r="H155" s="225">
        <v>51</v>
      </c>
      <c r="I155" s="315"/>
      <c r="J155" s="222"/>
      <c r="K155" s="222"/>
      <c r="L155" s="93"/>
      <c r="M155" s="226"/>
      <c r="N155" s="227"/>
      <c r="O155" s="227"/>
      <c r="P155" s="227"/>
      <c r="Q155" s="227"/>
      <c r="R155" s="227"/>
      <c r="S155" s="227"/>
      <c r="T155" s="228"/>
      <c r="AT155" s="230" t="s">
        <v>129</v>
      </c>
      <c r="AU155" s="230" t="s">
        <v>79</v>
      </c>
      <c r="AV155" s="229" t="s">
        <v>127</v>
      </c>
      <c r="AW155" s="229" t="s">
        <v>28</v>
      </c>
      <c r="AX155" s="229" t="s">
        <v>77</v>
      </c>
      <c r="AY155" s="230" t="s">
        <v>120</v>
      </c>
    </row>
    <row r="156" spans="1:65" s="102" customFormat="1" ht="24" customHeight="1">
      <c r="A156" s="259"/>
      <c r="B156" s="129"/>
      <c r="C156" s="189" t="s">
        <v>167</v>
      </c>
      <c r="D156" s="189" t="s">
        <v>122</v>
      </c>
      <c r="E156" s="190" t="s">
        <v>288</v>
      </c>
      <c r="F156" s="191" t="s">
        <v>289</v>
      </c>
      <c r="G156" s="192" t="s">
        <v>153</v>
      </c>
      <c r="H156" s="193">
        <v>5.0999999999999996</v>
      </c>
      <c r="I156" s="312"/>
      <c r="J156" s="194">
        <f>ROUND(I156*H156,2)</f>
        <v>0</v>
      </c>
      <c r="K156" s="191" t="s">
        <v>126</v>
      </c>
      <c r="L156" s="90"/>
      <c r="M156" s="195" t="s">
        <v>1</v>
      </c>
      <c r="N156" s="196" t="s">
        <v>37</v>
      </c>
      <c r="O156" s="197">
        <v>0.1</v>
      </c>
      <c r="P156" s="197">
        <f>O156*H156</f>
        <v>0.51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AR156" s="199" t="s">
        <v>127</v>
      </c>
      <c r="AT156" s="199" t="s">
        <v>122</v>
      </c>
      <c r="AU156" s="199" t="s">
        <v>79</v>
      </c>
      <c r="AY156" s="96" t="s">
        <v>120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96" t="s">
        <v>77</v>
      </c>
      <c r="BK156" s="200">
        <f>ROUND(I156*H156,2)</f>
        <v>0</v>
      </c>
      <c r="BL156" s="96" t="s">
        <v>127</v>
      </c>
      <c r="BM156" s="199" t="s">
        <v>290</v>
      </c>
    </row>
    <row r="157" spans="1:65" s="209" customFormat="1" ht="22.5">
      <c r="B157" s="201"/>
      <c r="C157" s="202"/>
      <c r="D157" s="203" t="s">
        <v>129</v>
      </c>
      <c r="E157" s="204" t="s">
        <v>1</v>
      </c>
      <c r="F157" s="205" t="s">
        <v>291</v>
      </c>
      <c r="G157" s="202"/>
      <c r="H157" s="204" t="s">
        <v>1</v>
      </c>
      <c r="I157" s="313"/>
      <c r="J157" s="202"/>
      <c r="K157" s="202"/>
      <c r="L157" s="91"/>
      <c r="M157" s="206"/>
      <c r="N157" s="207"/>
      <c r="O157" s="207"/>
      <c r="P157" s="207"/>
      <c r="Q157" s="207"/>
      <c r="R157" s="207"/>
      <c r="S157" s="207"/>
      <c r="T157" s="208"/>
      <c r="AT157" s="210" t="s">
        <v>129</v>
      </c>
      <c r="AU157" s="210" t="s">
        <v>79</v>
      </c>
      <c r="AV157" s="209" t="s">
        <v>77</v>
      </c>
      <c r="AW157" s="209" t="s">
        <v>28</v>
      </c>
      <c r="AX157" s="209" t="s">
        <v>72</v>
      </c>
      <c r="AY157" s="210" t="s">
        <v>120</v>
      </c>
    </row>
    <row r="158" spans="1:65" s="219" customFormat="1">
      <c r="B158" s="211"/>
      <c r="C158" s="212"/>
      <c r="D158" s="203" t="s">
        <v>129</v>
      </c>
      <c r="E158" s="213" t="s">
        <v>1</v>
      </c>
      <c r="F158" s="214" t="s">
        <v>279</v>
      </c>
      <c r="G158" s="212"/>
      <c r="H158" s="215">
        <v>5.0999999999999996</v>
      </c>
      <c r="I158" s="314"/>
      <c r="J158" s="212"/>
      <c r="K158" s="212"/>
      <c r="L158" s="92"/>
      <c r="M158" s="216"/>
      <c r="N158" s="217"/>
      <c r="O158" s="217"/>
      <c r="P158" s="217"/>
      <c r="Q158" s="217"/>
      <c r="R158" s="217"/>
      <c r="S158" s="217"/>
      <c r="T158" s="218"/>
      <c r="AT158" s="220" t="s">
        <v>129</v>
      </c>
      <c r="AU158" s="220" t="s">
        <v>79</v>
      </c>
      <c r="AV158" s="219" t="s">
        <v>79</v>
      </c>
      <c r="AW158" s="219" t="s">
        <v>28</v>
      </c>
      <c r="AX158" s="219" t="s">
        <v>72</v>
      </c>
      <c r="AY158" s="220" t="s">
        <v>120</v>
      </c>
    </row>
    <row r="159" spans="1:65" s="229" customFormat="1">
      <c r="B159" s="221"/>
      <c r="C159" s="222"/>
      <c r="D159" s="203" t="s">
        <v>129</v>
      </c>
      <c r="E159" s="223" t="s">
        <v>1</v>
      </c>
      <c r="F159" s="224" t="s">
        <v>132</v>
      </c>
      <c r="G159" s="222"/>
      <c r="H159" s="225">
        <v>5.0999999999999996</v>
      </c>
      <c r="I159" s="315"/>
      <c r="J159" s="222"/>
      <c r="K159" s="222"/>
      <c r="L159" s="93"/>
      <c r="M159" s="226"/>
      <c r="N159" s="227"/>
      <c r="O159" s="227"/>
      <c r="P159" s="227"/>
      <c r="Q159" s="227"/>
      <c r="R159" s="227"/>
      <c r="S159" s="227"/>
      <c r="T159" s="228"/>
      <c r="AT159" s="230" t="s">
        <v>129</v>
      </c>
      <c r="AU159" s="230" t="s">
        <v>79</v>
      </c>
      <c r="AV159" s="229" t="s">
        <v>127</v>
      </c>
      <c r="AW159" s="229" t="s">
        <v>28</v>
      </c>
      <c r="AX159" s="229" t="s">
        <v>77</v>
      </c>
      <c r="AY159" s="230" t="s">
        <v>120</v>
      </c>
    </row>
    <row r="160" spans="1:65" s="102" customFormat="1" ht="24" customHeight="1">
      <c r="A160" s="259"/>
      <c r="B160" s="129"/>
      <c r="C160" s="189" t="s">
        <v>168</v>
      </c>
      <c r="D160" s="189" t="s">
        <v>122</v>
      </c>
      <c r="E160" s="190" t="s">
        <v>483</v>
      </c>
      <c r="F160" s="191" t="s">
        <v>484</v>
      </c>
      <c r="G160" s="192" t="s">
        <v>153</v>
      </c>
      <c r="H160" s="193">
        <v>1109</v>
      </c>
      <c r="I160" s="312"/>
      <c r="J160" s="194">
        <f>ROUND(I160*H160,2)</f>
        <v>0</v>
      </c>
      <c r="K160" s="191" t="s">
        <v>126</v>
      </c>
      <c r="L160" s="90"/>
      <c r="M160" s="195" t="s">
        <v>1</v>
      </c>
      <c r="N160" s="196" t="s">
        <v>37</v>
      </c>
      <c r="O160" s="197">
        <v>8.3000000000000004E-2</v>
      </c>
      <c r="P160" s="197">
        <f>O160*H160</f>
        <v>92.047000000000011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AR160" s="199" t="s">
        <v>127</v>
      </c>
      <c r="AT160" s="199" t="s">
        <v>122</v>
      </c>
      <c r="AU160" s="199" t="s">
        <v>79</v>
      </c>
      <c r="AY160" s="96" t="s">
        <v>120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96" t="s">
        <v>77</v>
      </c>
      <c r="BK160" s="200">
        <f>ROUND(I160*H160,2)</f>
        <v>0</v>
      </c>
      <c r="BL160" s="96" t="s">
        <v>127</v>
      </c>
      <c r="BM160" s="199" t="s">
        <v>292</v>
      </c>
    </row>
    <row r="161" spans="1:65" s="209" customFormat="1">
      <c r="B161" s="201"/>
      <c r="C161" s="202"/>
      <c r="D161" s="203" t="s">
        <v>129</v>
      </c>
      <c r="E161" s="204" t="s">
        <v>1</v>
      </c>
      <c r="F161" s="205" t="s">
        <v>264</v>
      </c>
      <c r="G161" s="202"/>
      <c r="H161" s="204" t="s">
        <v>1</v>
      </c>
      <c r="I161" s="313"/>
      <c r="J161" s="202"/>
      <c r="K161" s="202"/>
      <c r="L161" s="91"/>
      <c r="M161" s="206"/>
      <c r="N161" s="207"/>
      <c r="O161" s="207"/>
      <c r="P161" s="207"/>
      <c r="Q161" s="207"/>
      <c r="R161" s="207"/>
      <c r="S161" s="207"/>
      <c r="T161" s="208"/>
      <c r="AT161" s="210" t="s">
        <v>129</v>
      </c>
      <c r="AU161" s="210" t="s">
        <v>79</v>
      </c>
      <c r="AV161" s="209" t="s">
        <v>77</v>
      </c>
      <c r="AW161" s="209" t="s">
        <v>28</v>
      </c>
      <c r="AX161" s="209" t="s">
        <v>72</v>
      </c>
      <c r="AY161" s="210" t="s">
        <v>120</v>
      </c>
    </row>
    <row r="162" spans="1:65" s="219" customFormat="1">
      <c r="B162" s="211"/>
      <c r="C162" s="212"/>
      <c r="D162" s="203" t="s">
        <v>129</v>
      </c>
      <c r="E162" s="213" t="s">
        <v>1</v>
      </c>
      <c r="F162" s="214" t="s">
        <v>265</v>
      </c>
      <c r="G162" s="212"/>
      <c r="H162" s="215">
        <v>1109</v>
      </c>
      <c r="I162" s="314"/>
      <c r="J162" s="212"/>
      <c r="K162" s="212"/>
      <c r="L162" s="92"/>
      <c r="M162" s="216"/>
      <c r="N162" s="217"/>
      <c r="O162" s="217"/>
      <c r="P162" s="217"/>
      <c r="Q162" s="217"/>
      <c r="R162" s="217"/>
      <c r="S162" s="217"/>
      <c r="T162" s="218"/>
      <c r="AT162" s="220" t="s">
        <v>129</v>
      </c>
      <c r="AU162" s="220" t="s">
        <v>79</v>
      </c>
      <c r="AV162" s="219" t="s">
        <v>79</v>
      </c>
      <c r="AW162" s="219" t="s">
        <v>28</v>
      </c>
      <c r="AX162" s="219" t="s">
        <v>72</v>
      </c>
      <c r="AY162" s="220" t="s">
        <v>120</v>
      </c>
    </row>
    <row r="163" spans="1:65" s="229" customFormat="1">
      <c r="B163" s="221"/>
      <c r="C163" s="222"/>
      <c r="D163" s="203" t="s">
        <v>129</v>
      </c>
      <c r="E163" s="223" t="s">
        <v>1</v>
      </c>
      <c r="F163" s="224" t="s">
        <v>132</v>
      </c>
      <c r="G163" s="222"/>
      <c r="H163" s="225">
        <v>1109</v>
      </c>
      <c r="I163" s="315"/>
      <c r="J163" s="222"/>
      <c r="K163" s="222"/>
      <c r="L163" s="93"/>
      <c r="M163" s="226"/>
      <c r="N163" s="227"/>
      <c r="O163" s="227"/>
      <c r="P163" s="227"/>
      <c r="Q163" s="227"/>
      <c r="R163" s="227"/>
      <c r="S163" s="227"/>
      <c r="T163" s="228"/>
      <c r="AT163" s="230" t="s">
        <v>129</v>
      </c>
      <c r="AU163" s="230" t="s">
        <v>79</v>
      </c>
      <c r="AV163" s="229" t="s">
        <v>127</v>
      </c>
      <c r="AW163" s="229" t="s">
        <v>28</v>
      </c>
      <c r="AX163" s="229" t="s">
        <v>77</v>
      </c>
      <c r="AY163" s="230" t="s">
        <v>120</v>
      </c>
    </row>
    <row r="164" spans="1:65" s="102" customFormat="1" ht="24" customHeight="1">
      <c r="A164" s="259"/>
      <c r="B164" s="129"/>
      <c r="C164" s="189" t="s">
        <v>174</v>
      </c>
      <c r="D164" s="189" t="s">
        <v>122</v>
      </c>
      <c r="E164" s="190" t="s">
        <v>483</v>
      </c>
      <c r="F164" s="191" t="s">
        <v>484</v>
      </c>
      <c r="G164" s="192" t="s">
        <v>153</v>
      </c>
      <c r="H164" s="193">
        <v>130</v>
      </c>
      <c r="I164" s="312"/>
      <c r="J164" s="194">
        <f>ROUND(I164*H164,2)</f>
        <v>0</v>
      </c>
      <c r="K164" s="191" t="s">
        <v>126</v>
      </c>
      <c r="L164" s="90"/>
      <c r="M164" s="195" t="s">
        <v>1</v>
      </c>
      <c r="N164" s="196" t="s">
        <v>37</v>
      </c>
      <c r="O164" s="197">
        <v>8.3000000000000004E-2</v>
      </c>
      <c r="P164" s="197">
        <f>O164*H164</f>
        <v>10.790000000000001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AR164" s="199" t="s">
        <v>127</v>
      </c>
      <c r="AT164" s="199" t="s">
        <v>122</v>
      </c>
      <c r="AU164" s="199" t="s">
        <v>79</v>
      </c>
      <c r="AY164" s="96" t="s">
        <v>120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96" t="s">
        <v>77</v>
      </c>
      <c r="BK164" s="200">
        <f>ROUND(I164*H164,2)</f>
        <v>0</v>
      </c>
      <c r="BL164" s="96" t="s">
        <v>127</v>
      </c>
      <c r="BM164" s="199" t="s">
        <v>293</v>
      </c>
    </row>
    <row r="165" spans="1:65" s="209" customFormat="1">
      <c r="B165" s="201"/>
      <c r="C165" s="202"/>
      <c r="D165" s="203" t="s">
        <v>129</v>
      </c>
      <c r="E165" s="204" t="s">
        <v>1</v>
      </c>
      <c r="F165" s="205" t="s">
        <v>294</v>
      </c>
      <c r="G165" s="202"/>
      <c r="H165" s="204" t="s">
        <v>1</v>
      </c>
      <c r="I165" s="313"/>
      <c r="J165" s="202"/>
      <c r="K165" s="202"/>
      <c r="L165" s="91"/>
      <c r="M165" s="206"/>
      <c r="N165" s="207"/>
      <c r="O165" s="207"/>
      <c r="P165" s="207"/>
      <c r="Q165" s="207"/>
      <c r="R165" s="207"/>
      <c r="S165" s="207"/>
      <c r="T165" s="208"/>
      <c r="AT165" s="210" t="s">
        <v>129</v>
      </c>
      <c r="AU165" s="210" t="s">
        <v>79</v>
      </c>
      <c r="AV165" s="209" t="s">
        <v>77</v>
      </c>
      <c r="AW165" s="209" t="s">
        <v>28</v>
      </c>
      <c r="AX165" s="209" t="s">
        <v>72</v>
      </c>
      <c r="AY165" s="210" t="s">
        <v>120</v>
      </c>
    </row>
    <row r="166" spans="1:65" s="219" customFormat="1">
      <c r="B166" s="211"/>
      <c r="C166" s="212"/>
      <c r="D166" s="203" t="s">
        <v>129</v>
      </c>
      <c r="E166" s="213" t="s">
        <v>1</v>
      </c>
      <c r="F166" s="214" t="s">
        <v>295</v>
      </c>
      <c r="G166" s="212"/>
      <c r="H166" s="215">
        <v>130</v>
      </c>
      <c r="I166" s="314"/>
      <c r="J166" s="212"/>
      <c r="K166" s="212"/>
      <c r="L166" s="92"/>
      <c r="M166" s="216"/>
      <c r="N166" s="217"/>
      <c r="O166" s="217"/>
      <c r="P166" s="217"/>
      <c r="Q166" s="217"/>
      <c r="R166" s="217"/>
      <c r="S166" s="217"/>
      <c r="T166" s="218"/>
      <c r="AT166" s="220" t="s">
        <v>129</v>
      </c>
      <c r="AU166" s="220" t="s">
        <v>79</v>
      </c>
      <c r="AV166" s="219" t="s">
        <v>79</v>
      </c>
      <c r="AW166" s="219" t="s">
        <v>28</v>
      </c>
      <c r="AX166" s="219" t="s">
        <v>72</v>
      </c>
      <c r="AY166" s="220" t="s">
        <v>120</v>
      </c>
    </row>
    <row r="167" spans="1:65" s="229" customFormat="1">
      <c r="B167" s="221"/>
      <c r="C167" s="222"/>
      <c r="D167" s="203" t="s">
        <v>129</v>
      </c>
      <c r="E167" s="223" t="s">
        <v>1</v>
      </c>
      <c r="F167" s="224" t="s">
        <v>132</v>
      </c>
      <c r="G167" s="222"/>
      <c r="H167" s="225">
        <v>130</v>
      </c>
      <c r="I167" s="315"/>
      <c r="J167" s="222"/>
      <c r="K167" s="222"/>
      <c r="L167" s="93"/>
      <c r="M167" s="226"/>
      <c r="N167" s="227"/>
      <c r="O167" s="227"/>
      <c r="P167" s="227"/>
      <c r="Q167" s="227"/>
      <c r="R167" s="227"/>
      <c r="S167" s="227"/>
      <c r="T167" s="228"/>
      <c r="AT167" s="230" t="s">
        <v>129</v>
      </c>
      <c r="AU167" s="230" t="s">
        <v>79</v>
      </c>
      <c r="AV167" s="229" t="s">
        <v>127</v>
      </c>
      <c r="AW167" s="229" t="s">
        <v>28</v>
      </c>
      <c r="AX167" s="229" t="s">
        <v>77</v>
      </c>
      <c r="AY167" s="230" t="s">
        <v>120</v>
      </c>
    </row>
    <row r="168" spans="1:65" s="102" customFormat="1" ht="24" customHeight="1">
      <c r="A168" s="259"/>
      <c r="B168" s="129"/>
      <c r="C168" s="189" t="s">
        <v>178</v>
      </c>
      <c r="D168" s="189" t="s">
        <v>122</v>
      </c>
      <c r="E168" s="190" t="s">
        <v>483</v>
      </c>
      <c r="F168" s="191" t="s">
        <v>484</v>
      </c>
      <c r="G168" s="192" t="s">
        <v>153</v>
      </c>
      <c r="H168" s="193">
        <v>51</v>
      </c>
      <c r="I168" s="312"/>
      <c r="J168" s="194">
        <f>ROUND(I168*H168,2)</f>
        <v>0</v>
      </c>
      <c r="K168" s="191" t="s">
        <v>126</v>
      </c>
      <c r="L168" s="90"/>
      <c r="M168" s="195" t="s">
        <v>1</v>
      </c>
      <c r="N168" s="196" t="s">
        <v>37</v>
      </c>
      <c r="O168" s="197">
        <v>8.3000000000000004E-2</v>
      </c>
      <c r="P168" s="197">
        <f>O168*H168</f>
        <v>4.2330000000000005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AR168" s="199" t="s">
        <v>127</v>
      </c>
      <c r="AT168" s="199" t="s">
        <v>122</v>
      </c>
      <c r="AU168" s="199" t="s">
        <v>79</v>
      </c>
      <c r="AY168" s="96" t="s">
        <v>120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96" t="s">
        <v>77</v>
      </c>
      <c r="BK168" s="200">
        <f>ROUND(I168*H168,2)</f>
        <v>0</v>
      </c>
      <c r="BL168" s="96" t="s">
        <v>127</v>
      </c>
      <c r="BM168" s="199" t="s">
        <v>296</v>
      </c>
    </row>
    <row r="169" spans="1:65" s="209" customFormat="1">
      <c r="B169" s="201"/>
      <c r="C169" s="202"/>
      <c r="D169" s="203" t="s">
        <v>129</v>
      </c>
      <c r="E169" s="204" t="s">
        <v>1</v>
      </c>
      <c r="F169" s="205" t="s">
        <v>297</v>
      </c>
      <c r="G169" s="202"/>
      <c r="H169" s="204" t="s">
        <v>1</v>
      </c>
      <c r="I169" s="313"/>
      <c r="J169" s="202"/>
      <c r="K169" s="202"/>
      <c r="L169" s="91"/>
      <c r="M169" s="206"/>
      <c r="N169" s="207"/>
      <c r="O169" s="207"/>
      <c r="P169" s="207"/>
      <c r="Q169" s="207"/>
      <c r="R169" s="207"/>
      <c r="S169" s="207"/>
      <c r="T169" s="208"/>
      <c r="AT169" s="210" t="s">
        <v>129</v>
      </c>
      <c r="AU169" s="210" t="s">
        <v>79</v>
      </c>
      <c r="AV169" s="209" t="s">
        <v>77</v>
      </c>
      <c r="AW169" s="209" t="s">
        <v>28</v>
      </c>
      <c r="AX169" s="209" t="s">
        <v>72</v>
      </c>
      <c r="AY169" s="210" t="s">
        <v>120</v>
      </c>
    </row>
    <row r="170" spans="1:65" s="219" customFormat="1">
      <c r="B170" s="211"/>
      <c r="C170" s="212"/>
      <c r="D170" s="203" t="s">
        <v>129</v>
      </c>
      <c r="E170" s="213" t="s">
        <v>1</v>
      </c>
      <c r="F170" s="214" t="s">
        <v>298</v>
      </c>
      <c r="G170" s="212"/>
      <c r="H170" s="215">
        <v>51</v>
      </c>
      <c r="I170" s="314"/>
      <c r="J170" s="212"/>
      <c r="K170" s="212"/>
      <c r="L170" s="92"/>
      <c r="M170" s="216"/>
      <c r="N170" s="217"/>
      <c r="O170" s="217"/>
      <c r="P170" s="217"/>
      <c r="Q170" s="217"/>
      <c r="R170" s="217"/>
      <c r="S170" s="217"/>
      <c r="T170" s="218"/>
      <c r="AT170" s="220" t="s">
        <v>129</v>
      </c>
      <c r="AU170" s="220" t="s">
        <v>79</v>
      </c>
      <c r="AV170" s="219" t="s">
        <v>79</v>
      </c>
      <c r="AW170" s="219" t="s">
        <v>28</v>
      </c>
      <c r="AX170" s="219" t="s">
        <v>72</v>
      </c>
      <c r="AY170" s="220" t="s">
        <v>120</v>
      </c>
    </row>
    <row r="171" spans="1:65" s="229" customFormat="1">
      <c r="B171" s="221"/>
      <c r="C171" s="222"/>
      <c r="D171" s="203" t="s">
        <v>129</v>
      </c>
      <c r="E171" s="223" t="s">
        <v>1</v>
      </c>
      <c r="F171" s="224" t="s">
        <v>132</v>
      </c>
      <c r="G171" s="222"/>
      <c r="H171" s="225">
        <v>51</v>
      </c>
      <c r="I171" s="315"/>
      <c r="J171" s="222"/>
      <c r="K171" s="222"/>
      <c r="L171" s="93"/>
      <c r="M171" s="226"/>
      <c r="N171" s="227"/>
      <c r="O171" s="227"/>
      <c r="P171" s="227"/>
      <c r="Q171" s="227"/>
      <c r="R171" s="227"/>
      <c r="S171" s="227"/>
      <c r="T171" s="228"/>
      <c r="AT171" s="230" t="s">
        <v>129</v>
      </c>
      <c r="AU171" s="230" t="s">
        <v>79</v>
      </c>
      <c r="AV171" s="229" t="s">
        <v>127</v>
      </c>
      <c r="AW171" s="229" t="s">
        <v>28</v>
      </c>
      <c r="AX171" s="229" t="s">
        <v>77</v>
      </c>
      <c r="AY171" s="230" t="s">
        <v>120</v>
      </c>
    </row>
    <row r="172" spans="1:65" s="102" customFormat="1" ht="16.5" customHeight="1">
      <c r="A172" s="259"/>
      <c r="B172" s="129"/>
      <c r="C172" s="189" t="s">
        <v>8</v>
      </c>
      <c r="D172" s="189" t="s">
        <v>122</v>
      </c>
      <c r="E172" s="190" t="s">
        <v>169</v>
      </c>
      <c r="F172" s="191" t="s">
        <v>170</v>
      </c>
      <c r="G172" s="192" t="s">
        <v>153</v>
      </c>
      <c r="H172" s="193">
        <v>130</v>
      </c>
      <c r="I172" s="312"/>
      <c r="J172" s="194">
        <f>ROUND(I172*H172,2)</f>
        <v>0</v>
      </c>
      <c r="K172" s="191" t="s">
        <v>126</v>
      </c>
      <c r="L172" s="90"/>
      <c r="M172" s="195" t="s">
        <v>1</v>
      </c>
      <c r="N172" s="196" t="s">
        <v>37</v>
      </c>
      <c r="O172" s="197">
        <v>9.7000000000000003E-2</v>
      </c>
      <c r="P172" s="197">
        <f>O172*H172</f>
        <v>12.610000000000001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AR172" s="199" t="s">
        <v>127</v>
      </c>
      <c r="AT172" s="199" t="s">
        <v>122</v>
      </c>
      <c r="AU172" s="199" t="s">
        <v>79</v>
      </c>
      <c r="AY172" s="96" t="s">
        <v>120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96" t="s">
        <v>77</v>
      </c>
      <c r="BK172" s="200">
        <f>ROUND(I172*H172,2)</f>
        <v>0</v>
      </c>
      <c r="BL172" s="96" t="s">
        <v>127</v>
      </c>
      <c r="BM172" s="199" t="s">
        <v>299</v>
      </c>
    </row>
    <row r="173" spans="1:65" s="209" customFormat="1">
      <c r="B173" s="201"/>
      <c r="C173" s="202"/>
      <c r="D173" s="203" t="s">
        <v>129</v>
      </c>
      <c r="E173" s="204" t="s">
        <v>1</v>
      </c>
      <c r="F173" s="205" t="s">
        <v>294</v>
      </c>
      <c r="G173" s="202"/>
      <c r="H173" s="204" t="s">
        <v>1</v>
      </c>
      <c r="I173" s="313"/>
      <c r="J173" s="202"/>
      <c r="K173" s="202"/>
      <c r="L173" s="91"/>
      <c r="M173" s="206"/>
      <c r="N173" s="207"/>
      <c r="O173" s="207"/>
      <c r="P173" s="207"/>
      <c r="Q173" s="207"/>
      <c r="R173" s="207"/>
      <c r="S173" s="207"/>
      <c r="T173" s="208"/>
      <c r="AT173" s="210" t="s">
        <v>129</v>
      </c>
      <c r="AU173" s="210" t="s">
        <v>79</v>
      </c>
      <c r="AV173" s="209" t="s">
        <v>77</v>
      </c>
      <c r="AW173" s="209" t="s">
        <v>28</v>
      </c>
      <c r="AX173" s="209" t="s">
        <v>72</v>
      </c>
      <c r="AY173" s="210" t="s">
        <v>120</v>
      </c>
    </row>
    <row r="174" spans="1:65" s="219" customFormat="1">
      <c r="B174" s="211"/>
      <c r="C174" s="212"/>
      <c r="D174" s="203" t="s">
        <v>129</v>
      </c>
      <c r="E174" s="213" t="s">
        <v>1</v>
      </c>
      <c r="F174" s="214" t="s">
        <v>295</v>
      </c>
      <c r="G174" s="212"/>
      <c r="H174" s="215">
        <v>130</v>
      </c>
      <c r="I174" s="314"/>
      <c r="J174" s="212"/>
      <c r="K174" s="212"/>
      <c r="L174" s="92"/>
      <c r="M174" s="216"/>
      <c r="N174" s="217"/>
      <c r="O174" s="217"/>
      <c r="P174" s="217"/>
      <c r="Q174" s="217"/>
      <c r="R174" s="217"/>
      <c r="S174" s="217"/>
      <c r="T174" s="218"/>
      <c r="AT174" s="220" t="s">
        <v>129</v>
      </c>
      <c r="AU174" s="220" t="s">
        <v>79</v>
      </c>
      <c r="AV174" s="219" t="s">
        <v>79</v>
      </c>
      <c r="AW174" s="219" t="s">
        <v>28</v>
      </c>
      <c r="AX174" s="219" t="s">
        <v>72</v>
      </c>
      <c r="AY174" s="220" t="s">
        <v>120</v>
      </c>
    </row>
    <row r="175" spans="1:65" s="229" customFormat="1">
      <c r="B175" s="221"/>
      <c r="C175" s="222"/>
      <c r="D175" s="203" t="s">
        <v>129</v>
      </c>
      <c r="E175" s="223" t="s">
        <v>1</v>
      </c>
      <c r="F175" s="224" t="s">
        <v>132</v>
      </c>
      <c r="G175" s="222"/>
      <c r="H175" s="225">
        <v>130</v>
      </c>
      <c r="I175" s="315"/>
      <c r="J175" s="222"/>
      <c r="K175" s="222"/>
      <c r="L175" s="93"/>
      <c r="M175" s="226"/>
      <c r="N175" s="227"/>
      <c r="O175" s="227"/>
      <c r="P175" s="227"/>
      <c r="Q175" s="227"/>
      <c r="R175" s="227"/>
      <c r="S175" s="227"/>
      <c r="T175" s="228"/>
      <c r="AT175" s="230" t="s">
        <v>129</v>
      </c>
      <c r="AU175" s="230" t="s">
        <v>79</v>
      </c>
      <c r="AV175" s="229" t="s">
        <v>127</v>
      </c>
      <c r="AW175" s="229" t="s">
        <v>28</v>
      </c>
      <c r="AX175" s="229" t="s">
        <v>77</v>
      </c>
      <c r="AY175" s="230" t="s">
        <v>120</v>
      </c>
    </row>
    <row r="176" spans="1:65" s="102" customFormat="1" ht="24" customHeight="1">
      <c r="A176" s="259"/>
      <c r="B176" s="129"/>
      <c r="C176" s="189" t="s">
        <v>208</v>
      </c>
      <c r="D176" s="189" t="s">
        <v>122</v>
      </c>
      <c r="E176" s="190" t="s">
        <v>300</v>
      </c>
      <c r="F176" s="191" t="s">
        <v>301</v>
      </c>
      <c r="G176" s="192" t="s">
        <v>153</v>
      </c>
      <c r="H176" s="193">
        <v>130</v>
      </c>
      <c r="I176" s="312"/>
      <c r="J176" s="194">
        <f>ROUND(I176*H176,2)</f>
        <v>0</v>
      </c>
      <c r="K176" s="191" t="s">
        <v>126</v>
      </c>
      <c r="L176" s="90"/>
      <c r="M176" s="195" t="s">
        <v>1</v>
      </c>
      <c r="N176" s="196" t="s">
        <v>37</v>
      </c>
      <c r="O176" s="197">
        <v>5.3999999999999999E-2</v>
      </c>
      <c r="P176" s="197">
        <f>O176*H176</f>
        <v>7.02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AR176" s="199" t="s">
        <v>127</v>
      </c>
      <c r="AT176" s="199" t="s">
        <v>122</v>
      </c>
      <c r="AU176" s="199" t="s">
        <v>79</v>
      </c>
      <c r="AY176" s="96" t="s">
        <v>120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96" t="s">
        <v>77</v>
      </c>
      <c r="BK176" s="200">
        <f>ROUND(I176*H176,2)</f>
        <v>0</v>
      </c>
      <c r="BL176" s="96" t="s">
        <v>127</v>
      </c>
      <c r="BM176" s="199" t="s">
        <v>302</v>
      </c>
    </row>
    <row r="177" spans="1:65" s="209" customFormat="1">
      <c r="B177" s="201"/>
      <c r="C177" s="202"/>
      <c r="D177" s="203" t="s">
        <v>129</v>
      </c>
      <c r="E177" s="204" t="s">
        <v>1</v>
      </c>
      <c r="F177" s="205" t="s">
        <v>303</v>
      </c>
      <c r="G177" s="202"/>
      <c r="H177" s="204" t="s">
        <v>1</v>
      </c>
      <c r="I177" s="313"/>
      <c r="J177" s="202"/>
      <c r="K177" s="202"/>
      <c r="L177" s="91"/>
      <c r="M177" s="206"/>
      <c r="N177" s="207"/>
      <c r="O177" s="207"/>
      <c r="P177" s="207"/>
      <c r="Q177" s="207"/>
      <c r="R177" s="207"/>
      <c r="S177" s="207"/>
      <c r="T177" s="208"/>
      <c r="AT177" s="210" t="s">
        <v>129</v>
      </c>
      <c r="AU177" s="210" t="s">
        <v>79</v>
      </c>
      <c r="AV177" s="209" t="s">
        <v>77</v>
      </c>
      <c r="AW177" s="209" t="s">
        <v>28</v>
      </c>
      <c r="AX177" s="209" t="s">
        <v>72</v>
      </c>
      <c r="AY177" s="210" t="s">
        <v>120</v>
      </c>
    </row>
    <row r="178" spans="1:65" s="219" customFormat="1">
      <c r="B178" s="211"/>
      <c r="C178" s="212"/>
      <c r="D178" s="203" t="s">
        <v>129</v>
      </c>
      <c r="E178" s="213" t="s">
        <v>1</v>
      </c>
      <c r="F178" s="214" t="s">
        <v>295</v>
      </c>
      <c r="G178" s="212"/>
      <c r="H178" s="215">
        <v>130</v>
      </c>
      <c r="I178" s="314"/>
      <c r="J178" s="212"/>
      <c r="K178" s="212"/>
      <c r="L178" s="92"/>
      <c r="M178" s="216"/>
      <c r="N178" s="217"/>
      <c r="O178" s="217"/>
      <c r="P178" s="217"/>
      <c r="Q178" s="217"/>
      <c r="R178" s="217"/>
      <c r="S178" s="217"/>
      <c r="T178" s="218"/>
      <c r="AT178" s="220" t="s">
        <v>129</v>
      </c>
      <c r="AU178" s="220" t="s">
        <v>79</v>
      </c>
      <c r="AV178" s="219" t="s">
        <v>79</v>
      </c>
      <c r="AW178" s="219" t="s">
        <v>28</v>
      </c>
      <c r="AX178" s="219" t="s">
        <v>72</v>
      </c>
      <c r="AY178" s="220" t="s">
        <v>120</v>
      </c>
    </row>
    <row r="179" spans="1:65" s="229" customFormat="1">
      <c r="B179" s="221"/>
      <c r="C179" s="222"/>
      <c r="D179" s="203" t="s">
        <v>129</v>
      </c>
      <c r="E179" s="223" t="s">
        <v>1</v>
      </c>
      <c r="F179" s="224" t="s">
        <v>132</v>
      </c>
      <c r="G179" s="222"/>
      <c r="H179" s="225">
        <v>130</v>
      </c>
      <c r="I179" s="315"/>
      <c r="J179" s="222"/>
      <c r="K179" s="222"/>
      <c r="L179" s="93"/>
      <c r="M179" s="226"/>
      <c r="N179" s="227"/>
      <c r="O179" s="227"/>
      <c r="P179" s="227"/>
      <c r="Q179" s="227"/>
      <c r="R179" s="227"/>
      <c r="S179" s="227"/>
      <c r="T179" s="228"/>
      <c r="AT179" s="230" t="s">
        <v>129</v>
      </c>
      <c r="AU179" s="230" t="s">
        <v>79</v>
      </c>
      <c r="AV179" s="229" t="s">
        <v>127</v>
      </c>
      <c r="AW179" s="229" t="s">
        <v>28</v>
      </c>
      <c r="AX179" s="229" t="s">
        <v>77</v>
      </c>
      <c r="AY179" s="230" t="s">
        <v>120</v>
      </c>
    </row>
    <row r="180" spans="1:65" s="102" customFormat="1" ht="16.5" customHeight="1">
      <c r="A180" s="259"/>
      <c r="B180" s="129"/>
      <c r="C180" s="231" t="s">
        <v>215</v>
      </c>
      <c r="D180" s="231" t="s">
        <v>185</v>
      </c>
      <c r="E180" s="232" t="s">
        <v>304</v>
      </c>
      <c r="F180" s="233" t="s">
        <v>305</v>
      </c>
      <c r="G180" s="234" t="s">
        <v>153</v>
      </c>
      <c r="H180" s="235">
        <v>130</v>
      </c>
      <c r="I180" s="316"/>
      <c r="J180" s="236">
        <f>ROUND(I180*H180,2)</f>
        <v>0</v>
      </c>
      <c r="K180" s="233" t="s">
        <v>1</v>
      </c>
      <c r="L180" s="237"/>
      <c r="M180" s="238" t="s">
        <v>1</v>
      </c>
      <c r="N180" s="239" t="s">
        <v>37</v>
      </c>
      <c r="O180" s="197">
        <v>0</v>
      </c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AR180" s="199" t="s">
        <v>167</v>
      </c>
      <c r="AT180" s="199" t="s">
        <v>185</v>
      </c>
      <c r="AU180" s="199" t="s">
        <v>79</v>
      </c>
      <c r="AY180" s="96" t="s">
        <v>120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96" t="s">
        <v>77</v>
      </c>
      <c r="BK180" s="200">
        <f>ROUND(I180*H180,2)</f>
        <v>0</v>
      </c>
      <c r="BL180" s="96" t="s">
        <v>127</v>
      </c>
      <c r="BM180" s="199" t="s">
        <v>306</v>
      </c>
    </row>
    <row r="181" spans="1:65" s="209" customFormat="1">
      <c r="B181" s="201"/>
      <c r="C181" s="202"/>
      <c r="D181" s="203" t="s">
        <v>129</v>
      </c>
      <c r="E181" s="204" t="s">
        <v>1</v>
      </c>
      <c r="F181" s="205" t="s">
        <v>294</v>
      </c>
      <c r="G181" s="202"/>
      <c r="H181" s="204" t="s">
        <v>1</v>
      </c>
      <c r="I181" s="313"/>
      <c r="J181" s="202"/>
      <c r="K181" s="202"/>
      <c r="L181" s="91"/>
      <c r="M181" s="206"/>
      <c r="N181" s="207"/>
      <c r="O181" s="207"/>
      <c r="P181" s="207"/>
      <c r="Q181" s="207"/>
      <c r="R181" s="207"/>
      <c r="S181" s="207"/>
      <c r="T181" s="208"/>
      <c r="AT181" s="210" t="s">
        <v>129</v>
      </c>
      <c r="AU181" s="210" t="s">
        <v>79</v>
      </c>
      <c r="AV181" s="209" t="s">
        <v>77</v>
      </c>
      <c r="AW181" s="209" t="s">
        <v>28</v>
      </c>
      <c r="AX181" s="209" t="s">
        <v>72</v>
      </c>
      <c r="AY181" s="210" t="s">
        <v>120</v>
      </c>
    </row>
    <row r="182" spans="1:65" s="219" customFormat="1">
      <c r="B182" s="211"/>
      <c r="C182" s="212"/>
      <c r="D182" s="203" t="s">
        <v>129</v>
      </c>
      <c r="E182" s="213" t="s">
        <v>1</v>
      </c>
      <c r="F182" s="214" t="s">
        <v>295</v>
      </c>
      <c r="G182" s="212"/>
      <c r="H182" s="215">
        <v>130</v>
      </c>
      <c r="I182" s="314"/>
      <c r="J182" s="212"/>
      <c r="K182" s="212"/>
      <c r="L182" s="92"/>
      <c r="M182" s="216"/>
      <c r="N182" s="217"/>
      <c r="O182" s="217"/>
      <c r="P182" s="217"/>
      <c r="Q182" s="217"/>
      <c r="R182" s="217"/>
      <c r="S182" s="217"/>
      <c r="T182" s="218"/>
      <c r="AT182" s="220" t="s">
        <v>129</v>
      </c>
      <c r="AU182" s="220" t="s">
        <v>79</v>
      </c>
      <c r="AV182" s="219" t="s">
        <v>79</v>
      </c>
      <c r="AW182" s="219" t="s">
        <v>28</v>
      </c>
      <c r="AX182" s="219" t="s">
        <v>72</v>
      </c>
      <c r="AY182" s="220" t="s">
        <v>120</v>
      </c>
    </row>
    <row r="183" spans="1:65" s="229" customFormat="1">
      <c r="B183" s="221"/>
      <c r="C183" s="222"/>
      <c r="D183" s="203" t="s">
        <v>129</v>
      </c>
      <c r="E183" s="223" t="s">
        <v>1</v>
      </c>
      <c r="F183" s="224" t="s">
        <v>132</v>
      </c>
      <c r="G183" s="222"/>
      <c r="H183" s="225">
        <v>130</v>
      </c>
      <c r="I183" s="315"/>
      <c r="J183" s="222"/>
      <c r="K183" s="222"/>
      <c r="L183" s="93"/>
      <c r="M183" s="226"/>
      <c r="N183" s="227"/>
      <c r="O183" s="227"/>
      <c r="P183" s="227"/>
      <c r="Q183" s="227"/>
      <c r="R183" s="227"/>
      <c r="S183" s="227"/>
      <c r="T183" s="228"/>
      <c r="AT183" s="230" t="s">
        <v>129</v>
      </c>
      <c r="AU183" s="230" t="s">
        <v>79</v>
      </c>
      <c r="AV183" s="229" t="s">
        <v>127</v>
      </c>
      <c r="AW183" s="229" t="s">
        <v>28</v>
      </c>
      <c r="AX183" s="229" t="s">
        <v>77</v>
      </c>
      <c r="AY183" s="230" t="s">
        <v>120</v>
      </c>
    </row>
    <row r="184" spans="1:65" s="102" customFormat="1" ht="16.5" customHeight="1">
      <c r="A184" s="259"/>
      <c r="B184" s="129"/>
      <c r="C184" s="189" t="s">
        <v>221</v>
      </c>
      <c r="D184" s="189" t="s">
        <v>122</v>
      </c>
      <c r="E184" s="190" t="s">
        <v>175</v>
      </c>
      <c r="F184" s="191" t="s">
        <v>176</v>
      </c>
      <c r="G184" s="192" t="s">
        <v>153</v>
      </c>
      <c r="H184" s="193">
        <v>1109</v>
      </c>
      <c r="I184" s="312"/>
      <c r="J184" s="194">
        <f>ROUND(I184*H184,2)</f>
        <v>0</v>
      </c>
      <c r="K184" s="191" t="s">
        <v>126</v>
      </c>
      <c r="L184" s="90"/>
      <c r="M184" s="195" t="s">
        <v>1</v>
      </c>
      <c r="N184" s="196" t="s">
        <v>37</v>
      </c>
      <c r="O184" s="197">
        <v>8.9999999999999993E-3</v>
      </c>
      <c r="P184" s="197">
        <f>O184*H184</f>
        <v>9.9809999999999999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AR184" s="199" t="s">
        <v>127</v>
      </c>
      <c r="AT184" s="199" t="s">
        <v>122</v>
      </c>
      <c r="AU184" s="199" t="s">
        <v>79</v>
      </c>
      <c r="AY184" s="96" t="s">
        <v>120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96" t="s">
        <v>77</v>
      </c>
      <c r="BK184" s="200">
        <f>ROUND(I184*H184,2)</f>
        <v>0</v>
      </c>
      <c r="BL184" s="96" t="s">
        <v>127</v>
      </c>
      <c r="BM184" s="199" t="s">
        <v>307</v>
      </c>
    </row>
    <row r="185" spans="1:65" s="209" customFormat="1">
      <c r="B185" s="201"/>
      <c r="C185" s="202"/>
      <c r="D185" s="203" t="s">
        <v>129</v>
      </c>
      <c r="E185" s="204" t="s">
        <v>1</v>
      </c>
      <c r="F185" s="205" t="s">
        <v>308</v>
      </c>
      <c r="G185" s="202"/>
      <c r="H185" s="204" t="s">
        <v>1</v>
      </c>
      <c r="I185" s="313"/>
      <c r="J185" s="202"/>
      <c r="K185" s="202"/>
      <c r="L185" s="91"/>
      <c r="M185" s="206"/>
      <c r="N185" s="207"/>
      <c r="O185" s="207"/>
      <c r="P185" s="207"/>
      <c r="Q185" s="207"/>
      <c r="R185" s="207"/>
      <c r="S185" s="207"/>
      <c r="T185" s="208"/>
      <c r="AT185" s="210" t="s">
        <v>129</v>
      </c>
      <c r="AU185" s="210" t="s">
        <v>79</v>
      </c>
      <c r="AV185" s="209" t="s">
        <v>77</v>
      </c>
      <c r="AW185" s="209" t="s">
        <v>28</v>
      </c>
      <c r="AX185" s="209" t="s">
        <v>72</v>
      </c>
      <c r="AY185" s="210" t="s">
        <v>120</v>
      </c>
    </row>
    <row r="186" spans="1:65" s="219" customFormat="1">
      <c r="B186" s="211"/>
      <c r="C186" s="212"/>
      <c r="D186" s="203" t="s">
        <v>129</v>
      </c>
      <c r="E186" s="213" t="s">
        <v>1</v>
      </c>
      <c r="F186" s="214" t="s">
        <v>309</v>
      </c>
      <c r="G186" s="212"/>
      <c r="H186" s="215">
        <v>1109</v>
      </c>
      <c r="I186" s="314"/>
      <c r="J186" s="212"/>
      <c r="K186" s="212"/>
      <c r="L186" s="92"/>
      <c r="M186" s="216"/>
      <c r="N186" s="217"/>
      <c r="O186" s="217"/>
      <c r="P186" s="217"/>
      <c r="Q186" s="217"/>
      <c r="R186" s="217"/>
      <c r="S186" s="217"/>
      <c r="T186" s="218"/>
      <c r="AT186" s="220" t="s">
        <v>129</v>
      </c>
      <c r="AU186" s="220" t="s">
        <v>79</v>
      </c>
      <c r="AV186" s="219" t="s">
        <v>79</v>
      </c>
      <c r="AW186" s="219" t="s">
        <v>28</v>
      </c>
      <c r="AX186" s="219" t="s">
        <v>72</v>
      </c>
      <c r="AY186" s="220" t="s">
        <v>120</v>
      </c>
    </row>
    <row r="187" spans="1:65" s="229" customFormat="1">
      <c r="B187" s="221"/>
      <c r="C187" s="222"/>
      <c r="D187" s="203" t="s">
        <v>129</v>
      </c>
      <c r="E187" s="223" t="s">
        <v>1</v>
      </c>
      <c r="F187" s="224" t="s">
        <v>132</v>
      </c>
      <c r="G187" s="222"/>
      <c r="H187" s="225">
        <v>1109</v>
      </c>
      <c r="I187" s="315"/>
      <c r="J187" s="222"/>
      <c r="K187" s="222"/>
      <c r="L187" s="93"/>
      <c r="M187" s="226"/>
      <c r="N187" s="227"/>
      <c r="O187" s="227"/>
      <c r="P187" s="227"/>
      <c r="Q187" s="227"/>
      <c r="R187" s="227"/>
      <c r="S187" s="227"/>
      <c r="T187" s="228"/>
      <c r="AT187" s="230" t="s">
        <v>129</v>
      </c>
      <c r="AU187" s="230" t="s">
        <v>79</v>
      </c>
      <c r="AV187" s="229" t="s">
        <v>127</v>
      </c>
      <c r="AW187" s="229" t="s">
        <v>28</v>
      </c>
      <c r="AX187" s="229" t="s">
        <v>77</v>
      </c>
      <c r="AY187" s="230" t="s">
        <v>120</v>
      </c>
    </row>
    <row r="188" spans="1:65" s="102" customFormat="1" ht="16.5" customHeight="1">
      <c r="A188" s="259"/>
      <c r="B188" s="129"/>
      <c r="C188" s="189" t="s">
        <v>225</v>
      </c>
      <c r="D188" s="189" t="s">
        <v>122</v>
      </c>
      <c r="E188" s="190" t="s">
        <v>175</v>
      </c>
      <c r="F188" s="191" t="s">
        <v>176</v>
      </c>
      <c r="G188" s="192" t="s">
        <v>153</v>
      </c>
      <c r="H188" s="193">
        <v>51</v>
      </c>
      <c r="I188" s="312"/>
      <c r="J188" s="194">
        <f>ROUND(I188*H188,2)</f>
        <v>0</v>
      </c>
      <c r="K188" s="191" t="s">
        <v>126</v>
      </c>
      <c r="L188" s="90"/>
      <c r="M188" s="195" t="s">
        <v>1</v>
      </c>
      <c r="N188" s="196" t="s">
        <v>37</v>
      </c>
      <c r="O188" s="197">
        <v>8.9999999999999993E-3</v>
      </c>
      <c r="P188" s="197">
        <f>O188*H188</f>
        <v>0.45899999999999996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AR188" s="199" t="s">
        <v>127</v>
      </c>
      <c r="AT188" s="199" t="s">
        <v>122</v>
      </c>
      <c r="AU188" s="199" t="s">
        <v>79</v>
      </c>
      <c r="AY188" s="96" t="s">
        <v>120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96" t="s">
        <v>77</v>
      </c>
      <c r="BK188" s="200">
        <f>ROUND(I188*H188,2)</f>
        <v>0</v>
      </c>
      <c r="BL188" s="96" t="s">
        <v>127</v>
      </c>
      <c r="BM188" s="199" t="s">
        <v>310</v>
      </c>
    </row>
    <row r="189" spans="1:65" s="209" customFormat="1">
      <c r="B189" s="201"/>
      <c r="C189" s="202"/>
      <c r="D189" s="203" t="s">
        <v>129</v>
      </c>
      <c r="E189" s="204" t="s">
        <v>1</v>
      </c>
      <c r="F189" s="205" t="s">
        <v>311</v>
      </c>
      <c r="G189" s="202"/>
      <c r="H189" s="204" t="s">
        <v>1</v>
      </c>
      <c r="I189" s="313"/>
      <c r="J189" s="202"/>
      <c r="K189" s="202"/>
      <c r="L189" s="91"/>
      <c r="M189" s="206"/>
      <c r="N189" s="207"/>
      <c r="O189" s="207"/>
      <c r="P189" s="207"/>
      <c r="Q189" s="207"/>
      <c r="R189" s="207"/>
      <c r="S189" s="207"/>
      <c r="T189" s="208"/>
      <c r="AT189" s="210" t="s">
        <v>129</v>
      </c>
      <c r="AU189" s="210" t="s">
        <v>79</v>
      </c>
      <c r="AV189" s="209" t="s">
        <v>77</v>
      </c>
      <c r="AW189" s="209" t="s">
        <v>28</v>
      </c>
      <c r="AX189" s="209" t="s">
        <v>72</v>
      </c>
      <c r="AY189" s="210" t="s">
        <v>120</v>
      </c>
    </row>
    <row r="190" spans="1:65" s="219" customFormat="1">
      <c r="B190" s="211"/>
      <c r="C190" s="212"/>
      <c r="D190" s="203" t="s">
        <v>129</v>
      </c>
      <c r="E190" s="213" t="s">
        <v>1</v>
      </c>
      <c r="F190" s="214" t="s">
        <v>312</v>
      </c>
      <c r="G190" s="212"/>
      <c r="H190" s="215">
        <v>51</v>
      </c>
      <c r="I190" s="314"/>
      <c r="J190" s="212"/>
      <c r="K190" s="212"/>
      <c r="L190" s="92"/>
      <c r="M190" s="216"/>
      <c r="N190" s="217"/>
      <c r="O190" s="217"/>
      <c r="P190" s="217"/>
      <c r="Q190" s="217"/>
      <c r="R190" s="217"/>
      <c r="S190" s="217"/>
      <c r="T190" s="218"/>
      <c r="AT190" s="220" t="s">
        <v>129</v>
      </c>
      <c r="AU190" s="220" t="s">
        <v>79</v>
      </c>
      <c r="AV190" s="219" t="s">
        <v>79</v>
      </c>
      <c r="AW190" s="219" t="s">
        <v>28</v>
      </c>
      <c r="AX190" s="219" t="s">
        <v>72</v>
      </c>
      <c r="AY190" s="220" t="s">
        <v>120</v>
      </c>
    </row>
    <row r="191" spans="1:65" s="229" customFormat="1">
      <c r="B191" s="221"/>
      <c r="C191" s="222"/>
      <c r="D191" s="203" t="s">
        <v>129</v>
      </c>
      <c r="E191" s="223" t="s">
        <v>1</v>
      </c>
      <c r="F191" s="224" t="s">
        <v>132</v>
      </c>
      <c r="G191" s="222"/>
      <c r="H191" s="225">
        <v>51</v>
      </c>
      <c r="I191" s="315"/>
      <c r="J191" s="222"/>
      <c r="K191" s="222"/>
      <c r="L191" s="93"/>
      <c r="M191" s="226"/>
      <c r="N191" s="227"/>
      <c r="O191" s="227"/>
      <c r="P191" s="227"/>
      <c r="Q191" s="227"/>
      <c r="R191" s="227"/>
      <c r="S191" s="227"/>
      <c r="T191" s="228"/>
      <c r="AT191" s="230" t="s">
        <v>129</v>
      </c>
      <c r="AU191" s="230" t="s">
        <v>79</v>
      </c>
      <c r="AV191" s="229" t="s">
        <v>127</v>
      </c>
      <c r="AW191" s="229" t="s">
        <v>28</v>
      </c>
      <c r="AX191" s="229" t="s">
        <v>77</v>
      </c>
      <c r="AY191" s="230" t="s">
        <v>120</v>
      </c>
    </row>
    <row r="192" spans="1:65" s="102" customFormat="1" ht="41.25" customHeight="1">
      <c r="A192" s="259"/>
      <c r="B192" s="129"/>
      <c r="C192" s="189" t="s">
        <v>137</v>
      </c>
      <c r="D192" s="189" t="s">
        <v>122</v>
      </c>
      <c r="E192" s="190" t="s">
        <v>179</v>
      </c>
      <c r="F192" s="191" t="s">
        <v>490</v>
      </c>
      <c r="G192" s="192" t="s">
        <v>180</v>
      </c>
      <c r="H192" s="193">
        <v>1996.2</v>
      </c>
      <c r="I192" s="312"/>
      <c r="J192" s="194">
        <f>ROUND(I192*H192,2)</f>
        <v>0</v>
      </c>
      <c r="K192" s="191" t="s">
        <v>126</v>
      </c>
      <c r="L192" s="90"/>
      <c r="M192" s="195" t="s">
        <v>1</v>
      </c>
      <c r="N192" s="196" t="s">
        <v>37</v>
      </c>
      <c r="O192" s="197">
        <v>0</v>
      </c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AR192" s="199" t="s">
        <v>127</v>
      </c>
      <c r="AT192" s="199" t="s">
        <v>122</v>
      </c>
      <c r="AU192" s="199" t="s">
        <v>79</v>
      </c>
      <c r="AY192" s="96" t="s">
        <v>120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96" t="s">
        <v>77</v>
      </c>
      <c r="BK192" s="200">
        <f>ROUND(I192*H192,2)</f>
        <v>0</v>
      </c>
      <c r="BL192" s="96" t="s">
        <v>127</v>
      </c>
      <c r="BM192" s="199" t="s">
        <v>313</v>
      </c>
    </row>
    <row r="193" spans="1:65" s="209" customFormat="1">
      <c r="B193" s="201"/>
      <c r="C193" s="202"/>
      <c r="D193" s="203" t="s">
        <v>129</v>
      </c>
      <c r="E193" s="204" t="s">
        <v>1</v>
      </c>
      <c r="F193" s="205" t="s">
        <v>314</v>
      </c>
      <c r="G193" s="202"/>
      <c r="H193" s="204" t="s">
        <v>1</v>
      </c>
      <c r="I193" s="313"/>
      <c r="J193" s="202"/>
      <c r="K193" s="202"/>
      <c r="L193" s="91"/>
      <c r="M193" s="206"/>
      <c r="N193" s="207"/>
      <c r="O193" s="207"/>
      <c r="P193" s="207"/>
      <c r="Q193" s="207"/>
      <c r="R193" s="207"/>
      <c r="S193" s="207"/>
      <c r="T193" s="208"/>
      <c r="AT193" s="210" t="s">
        <v>129</v>
      </c>
      <c r="AU193" s="210" t="s">
        <v>79</v>
      </c>
      <c r="AV193" s="209" t="s">
        <v>77</v>
      </c>
      <c r="AW193" s="209" t="s">
        <v>28</v>
      </c>
      <c r="AX193" s="209" t="s">
        <v>72</v>
      </c>
      <c r="AY193" s="210" t="s">
        <v>120</v>
      </c>
    </row>
    <row r="194" spans="1:65" s="219" customFormat="1">
      <c r="B194" s="211"/>
      <c r="C194" s="212"/>
      <c r="D194" s="203" t="s">
        <v>129</v>
      </c>
      <c r="E194" s="213" t="s">
        <v>1</v>
      </c>
      <c r="F194" s="214" t="s">
        <v>315</v>
      </c>
      <c r="G194" s="212"/>
      <c r="H194" s="215">
        <v>1996.2</v>
      </c>
      <c r="I194" s="314"/>
      <c r="J194" s="212"/>
      <c r="K194" s="212"/>
      <c r="L194" s="92"/>
      <c r="M194" s="216"/>
      <c r="N194" s="217"/>
      <c r="O194" s="217"/>
      <c r="P194" s="217"/>
      <c r="Q194" s="217"/>
      <c r="R194" s="217"/>
      <c r="S194" s="217"/>
      <c r="T194" s="218"/>
      <c r="AT194" s="220" t="s">
        <v>129</v>
      </c>
      <c r="AU194" s="220" t="s">
        <v>79</v>
      </c>
      <c r="AV194" s="219" t="s">
        <v>79</v>
      </c>
      <c r="AW194" s="219" t="s">
        <v>28</v>
      </c>
      <c r="AX194" s="219" t="s">
        <v>72</v>
      </c>
      <c r="AY194" s="220" t="s">
        <v>120</v>
      </c>
    </row>
    <row r="195" spans="1:65" s="229" customFormat="1">
      <c r="B195" s="221"/>
      <c r="C195" s="222"/>
      <c r="D195" s="203" t="s">
        <v>129</v>
      </c>
      <c r="E195" s="223" t="s">
        <v>1</v>
      </c>
      <c r="F195" s="224" t="s">
        <v>132</v>
      </c>
      <c r="G195" s="222"/>
      <c r="H195" s="225">
        <v>1996.2</v>
      </c>
      <c r="I195" s="315"/>
      <c r="J195" s="222"/>
      <c r="K195" s="222"/>
      <c r="L195" s="93"/>
      <c r="M195" s="226"/>
      <c r="N195" s="227"/>
      <c r="O195" s="227"/>
      <c r="P195" s="227"/>
      <c r="Q195" s="227"/>
      <c r="R195" s="227"/>
      <c r="S195" s="227"/>
      <c r="T195" s="228"/>
      <c r="AT195" s="230" t="s">
        <v>129</v>
      </c>
      <c r="AU195" s="230" t="s">
        <v>79</v>
      </c>
      <c r="AV195" s="229" t="s">
        <v>127</v>
      </c>
      <c r="AW195" s="229" t="s">
        <v>28</v>
      </c>
      <c r="AX195" s="229" t="s">
        <v>77</v>
      </c>
      <c r="AY195" s="230" t="s">
        <v>120</v>
      </c>
    </row>
    <row r="196" spans="1:65" s="102" customFormat="1" ht="39.75" customHeight="1">
      <c r="A196" s="259"/>
      <c r="B196" s="129"/>
      <c r="C196" s="189" t="s">
        <v>7</v>
      </c>
      <c r="D196" s="189" t="s">
        <v>122</v>
      </c>
      <c r="E196" s="190" t="s">
        <v>179</v>
      </c>
      <c r="F196" s="191" t="s">
        <v>491</v>
      </c>
      <c r="G196" s="192" t="s">
        <v>180</v>
      </c>
      <c r="H196" s="193">
        <v>91.8</v>
      </c>
      <c r="I196" s="312"/>
      <c r="J196" s="194">
        <f>ROUND(I196*H196,2)</f>
        <v>0</v>
      </c>
      <c r="K196" s="191" t="s">
        <v>126</v>
      </c>
      <c r="L196" s="90"/>
      <c r="M196" s="195" t="s">
        <v>1</v>
      </c>
      <c r="N196" s="196" t="s">
        <v>37</v>
      </c>
      <c r="O196" s="197">
        <v>0</v>
      </c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AR196" s="199" t="s">
        <v>127</v>
      </c>
      <c r="AT196" s="199" t="s">
        <v>122</v>
      </c>
      <c r="AU196" s="199" t="s">
        <v>79</v>
      </c>
      <c r="AY196" s="96" t="s">
        <v>120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96" t="s">
        <v>77</v>
      </c>
      <c r="BK196" s="200">
        <f>ROUND(I196*H196,2)</f>
        <v>0</v>
      </c>
      <c r="BL196" s="96" t="s">
        <v>127</v>
      </c>
      <c r="BM196" s="199" t="s">
        <v>316</v>
      </c>
    </row>
    <row r="197" spans="1:65" s="209" customFormat="1">
      <c r="B197" s="201"/>
      <c r="C197" s="202"/>
      <c r="D197" s="203" t="s">
        <v>129</v>
      </c>
      <c r="E197" s="204" t="s">
        <v>1</v>
      </c>
      <c r="F197" s="205" t="s">
        <v>317</v>
      </c>
      <c r="G197" s="202"/>
      <c r="H197" s="204" t="s">
        <v>1</v>
      </c>
      <c r="I197" s="313"/>
      <c r="J197" s="202"/>
      <c r="K197" s="202"/>
      <c r="L197" s="91"/>
      <c r="M197" s="206"/>
      <c r="N197" s="207"/>
      <c r="O197" s="207"/>
      <c r="P197" s="207"/>
      <c r="Q197" s="207"/>
      <c r="R197" s="207"/>
      <c r="S197" s="207"/>
      <c r="T197" s="208"/>
      <c r="AT197" s="210" t="s">
        <v>129</v>
      </c>
      <c r="AU197" s="210" t="s">
        <v>79</v>
      </c>
      <c r="AV197" s="209" t="s">
        <v>77</v>
      </c>
      <c r="AW197" s="209" t="s">
        <v>28</v>
      </c>
      <c r="AX197" s="209" t="s">
        <v>72</v>
      </c>
      <c r="AY197" s="210" t="s">
        <v>120</v>
      </c>
    </row>
    <row r="198" spans="1:65" s="219" customFormat="1">
      <c r="B198" s="211"/>
      <c r="C198" s="212"/>
      <c r="D198" s="203" t="s">
        <v>129</v>
      </c>
      <c r="E198" s="213" t="s">
        <v>1</v>
      </c>
      <c r="F198" s="214" t="s">
        <v>318</v>
      </c>
      <c r="G198" s="212"/>
      <c r="H198" s="215">
        <v>91.8</v>
      </c>
      <c r="I198" s="314"/>
      <c r="J198" s="212"/>
      <c r="K198" s="212"/>
      <c r="L198" s="92"/>
      <c r="M198" s="216"/>
      <c r="N198" s="217"/>
      <c r="O198" s="217"/>
      <c r="P198" s="217"/>
      <c r="Q198" s="217"/>
      <c r="R198" s="217"/>
      <c r="S198" s="217"/>
      <c r="T198" s="218"/>
      <c r="AT198" s="220" t="s">
        <v>129</v>
      </c>
      <c r="AU198" s="220" t="s">
        <v>79</v>
      </c>
      <c r="AV198" s="219" t="s">
        <v>79</v>
      </c>
      <c r="AW198" s="219" t="s">
        <v>28</v>
      </c>
      <c r="AX198" s="219" t="s">
        <v>72</v>
      </c>
      <c r="AY198" s="220" t="s">
        <v>120</v>
      </c>
    </row>
    <row r="199" spans="1:65" s="229" customFormat="1">
      <c r="B199" s="221"/>
      <c r="C199" s="222"/>
      <c r="D199" s="203" t="s">
        <v>129</v>
      </c>
      <c r="E199" s="223" t="s">
        <v>1</v>
      </c>
      <c r="F199" s="224" t="s">
        <v>132</v>
      </c>
      <c r="G199" s="222"/>
      <c r="H199" s="225">
        <v>91.8</v>
      </c>
      <c r="I199" s="315"/>
      <c r="J199" s="222"/>
      <c r="K199" s="222"/>
      <c r="L199" s="93"/>
      <c r="M199" s="226"/>
      <c r="N199" s="227"/>
      <c r="O199" s="227"/>
      <c r="P199" s="227"/>
      <c r="Q199" s="227"/>
      <c r="R199" s="227"/>
      <c r="S199" s="227"/>
      <c r="T199" s="228"/>
      <c r="AT199" s="230" t="s">
        <v>129</v>
      </c>
      <c r="AU199" s="230" t="s">
        <v>79</v>
      </c>
      <c r="AV199" s="229" t="s">
        <v>127</v>
      </c>
      <c r="AW199" s="229" t="s">
        <v>28</v>
      </c>
      <c r="AX199" s="229" t="s">
        <v>77</v>
      </c>
      <c r="AY199" s="230" t="s">
        <v>120</v>
      </c>
    </row>
    <row r="200" spans="1:65" s="102" customFormat="1" ht="24" customHeight="1">
      <c r="A200" s="259"/>
      <c r="B200" s="129"/>
      <c r="C200" s="189" t="s">
        <v>231</v>
      </c>
      <c r="D200" s="189" t="s">
        <v>122</v>
      </c>
      <c r="E200" s="190" t="s">
        <v>319</v>
      </c>
      <c r="F200" s="191" t="s">
        <v>320</v>
      </c>
      <c r="G200" s="192" t="s">
        <v>153</v>
      </c>
      <c r="H200" s="193">
        <v>49.25</v>
      </c>
      <c r="I200" s="312"/>
      <c r="J200" s="194">
        <f>ROUND(I200*H200,2)</f>
        <v>0</v>
      </c>
      <c r="K200" s="191" t="s">
        <v>126</v>
      </c>
      <c r="L200" s="90"/>
      <c r="M200" s="195" t="s">
        <v>1</v>
      </c>
      <c r="N200" s="196" t="s">
        <v>37</v>
      </c>
      <c r="O200" s="197">
        <v>0.28599999999999998</v>
      </c>
      <c r="P200" s="197">
        <f>O200*H200</f>
        <v>14.0855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AR200" s="199" t="s">
        <v>127</v>
      </c>
      <c r="AT200" s="199" t="s">
        <v>122</v>
      </c>
      <c r="AU200" s="199" t="s">
        <v>79</v>
      </c>
      <c r="AY200" s="96" t="s">
        <v>120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96" t="s">
        <v>77</v>
      </c>
      <c r="BK200" s="200">
        <f>ROUND(I200*H200,2)</f>
        <v>0</v>
      </c>
      <c r="BL200" s="96" t="s">
        <v>127</v>
      </c>
      <c r="BM200" s="199" t="s">
        <v>321</v>
      </c>
    </row>
    <row r="201" spans="1:65" s="209" customFormat="1">
      <c r="B201" s="201"/>
      <c r="C201" s="202"/>
      <c r="D201" s="203" t="s">
        <v>129</v>
      </c>
      <c r="E201" s="204" t="s">
        <v>1</v>
      </c>
      <c r="F201" s="205" t="s">
        <v>322</v>
      </c>
      <c r="G201" s="202"/>
      <c r="H201" s="204" t="s">
        <v>1</v>
      </c>
      <c r="I201" s="313"/>
      <c r="J201" s="202"/>
      <c r="K201" s="202"/>
      <c r="L201" s="91"/>
      <c r="M201" s="206"/>
      <c r="N201" s="207"/>
      <c r="O201" s="207"/>
      <c r="P201" s="207"/>
      <c r="Q201" s="207"/>
      <c r="R201" s="207"/>
      <c r="S201" s="207"/>
      <c r="T201" s="208"/>
      <c r="AT201" s="210" t="s">
        <v>129</v>
      </c>
      <c r="AU201" s="210" t="s">
        <v>79</v>
      </c>
      <c r="AV201" s="209" t="s">
        <v>77</v>
      </c>
      <c r="AW201" s="209" t="s">
        <v>28</v>
      </c>
      <c r="AX201" s="209" t="s">
        <v>72</v>
      </c>
      <c r="AY201" s="210" t="s">
        <v>120</v>
      </c>
    </row>
    <row r="202" spans="1:65" s="219" customFormat="1">
      <c r="B202" s="211"/>
      <c r="C202" s="212"/>
      <c r="D202" s="203" t="s">
        <v>129</v>
      </c>
      <c r="E202" s="213" t="s">
        <v>1</v>
      </c>
      <c r="F202" s="214" t="s">
        <v>323</v>
      </c>
      <c r="G202" s="212"/>
      <c r="H202" s="215">
        <v>49.25</v>
      </c>
      <c r="I202" s="314"/>
      <c r="J202" s="212"/>
      <c r="K202" s="212"/>
      <c r="L202" s="92"/>
      <c r="M202" s="216"/>
      <c r="N202" s="217"/>
      <c r="O202" s="217"/>
      <c r="P202" s="217"/>
      <c r="Q202" s="217"/>
      <c r="R202" s="217"/>
      <c r="S202" s="217"/>
      <c r="T202" s="218"/>
      <c r="AT202" s="220" t="s">
        <v>129</v>
      </c>
      <c r="AU202" s="220" t="s">
        <v>79</v>
      </c>
      <c r="AV202" s="219" t="s">
        <v>79</v>
      </c>
      <c r="AW202" s="219" t="s">
        <v>28</v>
      </c>
      <c r="AX202" s="219" t="s">
        <v>72</v>
      </c>
      <c r="AY202" s="220" t="s">
        <v>120</v>
      </c>
    </row>
    <row r="203" spans="1:65" s="229" customFormat="1">
      <c r="B203" s="221"/>
      <c r="C203" s="222"/>
      <c r="D203" s="203" t="s">
        <v>129</v>
      </c>
      <c r="E203" s="223" t="s">
        <v>1</v>
      </c>
      <c r="F203" s="224" t="s">
        <v>132</v>
      </c>
      <c r="G203" s="222"/>
      <c r="H203" s="225">
        <v>49.25</v>
      </c>
      <c r="I203" s="315"/>
      <c r="J203" s="222"/>
      <c r="K203" s="222"/>
      <c r="L203" s="93"/>
      <c r="M203" s="226"/>
      <c r="N203" s="227"/>
      <c r="O203" s="227"/>
      <c r="P203" s="227"/>
      <c r="Q203" s="227"/>
      <c r="R203" s="227"/>
      <c r="S203" s="227"/>
      <c r="T203" s="228"/>
      <c r="AT203" s="230" t="s">
        <v>129</v>
      </c>
      <c r="AU203" s="230" t="s">
        <v>79</v>
      </c>
      <c r="AV203" s="229" t="s">
        <v>127</v>
      </c>
      <c r="AW203" s="229" t="s">
        <v>28</v>
      </c>
      <c r="AX203" s="229" t="s">
        <v>77</v>
      </c>
      <c r="AY203" s="230" t="s">
        <v>120</v>
      </c>
    </row>
    <row r="204" spans="1:65" s="102" customFormat="1" ht="16.5" customHeight="1">
      <c r="A204" s="259"/>
      <c r="B204" s="129"/>
      <c r="C204" s="231" t="s">
        <v>232</v>
      </c>
      <c r="D204" s="231" t="s">
        <v>185</v>
      </c>
      <c r="E204" s="232" t="s">
        <v>324</v>
      </c>
      <c r="F204" s="233" t="s">
        <v>325</v>
      </c>
      <c r="G204" s="234" t="s">
        <v>180</v>
      </c>
      <c r="H204" s="235">
        <v>98.5</v>
      </c>
      <c r="I204" s="316"/>
      <c r="J204" s="236">
        <f>ROUND(I204*H204,2)</f>
        <v>0</v>
      </c>
      <c r="K204" s="233" t="s">
        <v>126</v>
      </c>
      <c r="L204" s="237"/>
      <c r="M204" s="238" t="s">
        <v>1</v>
      </c>
      <c r="N204" s="239" t="s">
        <v>37</v>
      </c>
      <c r="O204" s="197">
        <v>0</v>
      </c>
      <c r="P204" s="197">
        <f>O204*H204</f>
        <v>0</v>
      </c>
      <c r="Q204" s="197">
        <v>1</v>
      </c>
      <c r="R204" s="197">
        <f>Q204*H204</f>
        <v>98.5</v>
      </c>
      <c r="S204" s="197">
        <v>0</v>
      </c>
      <c r="T204" s="198">
        <f>S204*H204</f>
        <v>0</v>
      </c>
      <c r="AR204" s="199" t="s">
        <v>167</v>
      </c>
      <c r="AT204" s="199" t="s">
        <v>185</v>
      </c>
      <c r="AU204" s="199" t="s">
        <v>79</v>
      </c>
      <c r="AY204" s="96" t="s">
        <v>120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96" t="s">
        <v>77</v>
      </c>
      <c r="BK204" s="200">
        <f>ROUND(I204*H204,2)</f>
        <v>0</v>
      </c>
      <c r="BL204" s="96" t="s">
        <v>127</v>
      </c>
      <c r="BM204" s="199" t="s">
        <v>326</v>
      </c>
    </row>
    <row r="205" spans="1:65" s="209" customFormat="1">
      <c r="B205" s="201"/>
      <c r="C205" s="202"/>
      <c r="D205" s="203" t="s">
        <v>129</v>
      </c>
      <c r="E205" s="204" t="s">
        <v>1</v>
      </c>
      <c r="F205" s="205" t="s">
        <v>327</v>
      </c>
      <c r="G205" s="202"/>
      <c r="H205" s="204" t="s">
        <v>1</v>
      </c>
      <c r="I205" s="313"/>
      <c r="J205" s="202"/>
      <c r="K205" s="202"/>
      <c r="L205" s="91"/>
      <c r="M205" s="206"/>
      <c r="N205" s="207"/>
      <c r="O205" s="207"/>
      <c r="P205" s="207"/>
      <c r="Q205" s="207"/>
      <c r="R205" s="207"/>
      <c r="S205" s="207"/>
      <c r="T205" s="208"/>
      <c r="AT205" s="210" t="s">
        <v>129</v>
      </c>
      <c r="AU205" s="210" t="s">
        <v>79</v>
      </c>
      <c r="AV205" s="209" t="s">
        <v>77</v>
      </c>
      <c r="AW205" s="209" t="s">
        <v>28</v>
      </c>
      <c r="AX205" s="209" t="s">
        <v>72</v>
      </c>
      <c r="AY205" s="210" t="s">
        <v>120</v>
      </c>
    </row>
    <row r="206" spans="1:65" s="219" customFormat="1">
      <c r="B206" s="211"/>
      <c r="C206" s="212"/>
      <c r="D206" s="203" t="s">
        <v>129</v>
      </c>
      <c r="E206" s="213" t="s">
        <v>1</v>
      </c>
      <c r="F206" s="214" t="s">
        <v>328</v>
      </c>
      <c r="G206" s="212"/>
      <c r="H206" s="215">
        <v>98.5</v>
      </c>
      <c r="I206" s="314"/>
      <c r="J206" s="212"/>
      <c r="K206" s="212"/>
      <c r="L206" s="92"/>
      <c r="M206" s="216"/>
      <c r="N206" s="217"/>
      <c r="O206" s="217"/>
      <c r="P206" s="217"/>
      <c r="Q206" s="217"/>
      <c r="R206" s="217"/>
      <c r="S206" s="217"/>
      <c r="T206" s="218"/>
      <c r="AT206" s="220" t="s">
        <v>129</v>
      </c>
      <c r="AU206" s="220" t="s">
        <v>79</v>
      </c>
      <c r="AV206" s="219" t="s">
        <v>79</v>
      </c>
      <c r="AW206" s="219" t="s">
        <v>28</v>
      </c>
      <c r="AX206" s="219" t="s">
        <v>72</v>
      </c>
      <c r="AY206" s="220" t="s">
        <v>120</v>
      </c>
    </row>
    <row r="207" spans="1:65" s="229" customFormat="1">
      <c r="B207" s="221"/>
      <c r="C207" s="222"/>
      <c r="D207" s="203" t="s">
        <v>129</v>
      </c>
      <c r="E207" s="223" t="s">
        <v>1</v>
      </c>
      <c r="F207" s="224" t="s">
        <v>132</v>
      </c>
      <c r="G207" s="222"/>
      <c r="H207" s="225">
        <v>98.5</v>
      </c>
      <c r="I207" s="315"/>
      <c r="J207" s="222"/>
      <c r="K207" s="222"/>
      <c r="L207" s="93"/>
      <c r="M207" s="226"/>
      <c r="N207" s="227"/>
      <c r="O207" s="227"/>
      <c r="P207" s="227"/>
      <c r="Q207" s="227"/>
      <c r="R207" s="227"/>
      <c r="S207" s="227"/>
      <c r="T207" s="228"/>
      <c r="AT207" s="230" t="s">
        <v>129</v>
      </c>
      <c r="AU207" s="230" t="s">
        <v>79</v>
      </c>
      <c r="AV207" s="229" t="s">
        <v>127</v>
      </c>
      <c r="AW207" s="229" t="s">
        <v>28</v>
      </c>
      <c r="AX207" s="229" t="s">
        <v>77</v>
      </c>
      <c r="AY207" s="230" t="s">
        <v>120</v>
      </c>
    </row>
    <row r="208" spans="1:65" s="102" customFormat="1" ht="16.5" customHeight="1">
      <c r="A208" s="259"/>
      <c r="B208" s="129"/>
      <c r="C208" s="189" t="s">
        <v>236</v>
      </c>
      <c r="D208" s="189" t="s">
        <v>122</v>
      </c>
      <c r="E208" s="190" t="s">
        <v>329</v>
      </c>
      <c r="F208" s="191" t="s">
        <v>330</v>
      </c>
      <c r="G208" s="192" t="s">
        <v>125</v>
      </c>
      <c r="H208" s="193">
        <v>1929</v>
      </c>
      <c r="I208" s="312"/>
      <c r="J208" s="194">
        <f>ROUND(I208*H208,2)</f>
        <v>0</v>
      </c>
      <c r="K208" s="191" t="s">
        <v>126</v>
      </c>
      <c r="L208" s="90"/>
      <c r="M208" s="195" t="s">
        <v>1</v>
      </c>
      <c r="N208" s="196" t="s">
        <v>37</v>
      </c>
      <c r="O208" s="197">
        <v>1.7999999999999999E-2</v>
      </c>
      <c r="P208" s="197">
        <f>O208*H208</f>
        <v>34.721999999999994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AR208" s="199" t="s">
        <v>127</v>
      </c>
      <c r="AT208" s="199" t="s">
        <v>122</v>
      </c>
      <c r="AU208" s="199" t="s">
        <v>79</v>
      </c>
      <c r="AY208" s="96" t="s">
        <v>120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96" t="s">
        <v>77</v>
      </c>
      <c r="BK208" s="200">
        <f>ROUND(I208*H208,2)</f>
        <v>0</v>
      </c>
      <c r="BL208" s="96" t="s">
        <v>127</v>
      </c>
      <c r="BM208" s="199" t="s">
        <v>331</v>
      </c>
    </row>
    <row r="209" spans="1:65" s="209" customFormat="1">
      <c r="B209" s="201"/>
      <c r="C209" s="202"/>
      <c r="D209" s="203" t="s">
        <v>129</v>
      </c>
      <c r="E209" s="204" t="s">
        <v>1</v>
      </c>
      <c r="F209" s="205" t="s">
        <v>332</v>
      </c>
      <c r="G209" s="202"/>
      <c r="H209" s="204" t="s">
        <v>1</v>
      </c>
      <c r="I209" s="313"/>
      <c r="J209" s="202"/>
      <c r="K209" s="202"/>
      <c r="L209" s="91"/>
      <c r="M209" s="206"/>
      <c r="N209" s="207"/>
      <c r="O209" s="207"/>
      <c r="P209" s="207"/>
      <c r="Q209" s="207"/>
      <c r="R209" s="207"/>
      <c r="S209" s="207"/>
      <c r="T209" s="208"/>
      <c r="AT209" s="210" t="s">
        <v>129</v>
      </c>
      <c r="AU209" s="210" t="s">
        <v>79</v>
      </c>
      <c r="AV209" s="209" t="s">
        <v>77</v>
      </c>
      <c r="AW209" s="209" t="s">
        <v>28</v>
      </c>
      <c r="AX209" s="209" t="s">
        <v>72</v>
      </c>
      <c r="AY209" s="210" t="s">
        <v>120</v>
      </c>
    </row>
    <row r="210" spans="1:65" s="219" customFormat="1">
      <c r="B210" s="211"/>
      <c r="C210" s="212"/>
      <c r="D210" s="203" t="s">
        <v>129</v>
      </c>
      <c r="E210" s="213" t="s">
        <v>1</v>
      </c>
      <c r="F210" s="214" t="s">
        <v>333</v>
      </c>
      <c r="G210" s="212"/>
      <c r="H210" s="215">
        <v>1929</v>
      </c>
      <c r="I210" s="314"/>
      <c r="J210" s="212"/>
      <c r="K210" s="212"/>
      <c r="L210" s="92"/>
      <c r="M210" s="216"/>
      <c r="N210" s="217"/>
      <c r="O210" s="217"/>
      <c r="P210" s="217"/>
      <c r="Q210" s="217"/>
      <c r="R210" s="217"/>
      <c r="S210" s="217"/>
      <c r="T210" s="218"/>
      <c r="AT210" s="220" t="s">
        <v>129</v>
      </c>
      <c r="AU210" s="220" t="s">
        <v>79</v>
      </c>
      <c r="AV210" s="219" t="s">
        <v>79</v>
      </c>
      <c r="AW210" s="219" t="s">
        <v>28</v>
      </c>
      <c r="AX210" s="219" t="s">
        <v>72</v>
      </c>
      <c r="AY210" s="220" t="s">
        <v>120</v>
      </c>
    </row>
    <row r="211" spans="1:65" s="229" customFormat="1">
      <c r="B211" s="221"/>
      <c r="C211" s="222"/>
      <c r="D211" s="203" t="s">
        <v>129</v>
      </c>
      <c r="E211" s="223" t="s">
        <v>1</v>
      </c>
      <c r="F211" s="224" t="s">
        <v>132</v>
      </c>
      <c r="G211" s="222"/>
      <c r="H211" s="225">
        <v>1929</v>
      </c>
      <c r="I211" s="315"/>
      <c r="J211" s="222"/>
      <c r="K211" s="222"/>
      <c r="L211" s="93"/>
      <c r="M211" s="226"/>
      <c r="N211" s="227"/>
      <c r="O211" s="227"/>
      <c r="P211" s="227"/>
      <c r="Q211" s="227"/>
      <c r="R211" s="227"/>
      <c r="S211" s="227"/>
      <c r="T211" s="228"/>
      <c r="AT211" s="230" t="s">
        <v>129</v>
      </c>
      <c r="AU211" s="230" t="s">
        <v>79</v>
      </c>
      <c r="AV211" s="229" t="s">
        <v>127</v>
      </c>
      <c r="AW211" s="229" t="s">
        <v>28</v>
      </c>
      <c r="AX211" s="229" t="s">
        <v>77</v>
      </c>
      <c r="AY211" s="230" t="s">
        <v>120</v>
      </c>
    </row>
    <row r="212" spans="1:65" s="183" customFormat="1" ht="22.9" customHeight="1">
      <c r="B212" s="173"/>
      <c r="C212" s="174"/>
      <c r="D212" s="175" t="s">
        <v>71</v>
      </c>
      <c r="E212" s="187" t="s">
        <v>150</v>
      </c>
      <c r="F212" s="187" t="s">
        <v>192</v>
      </c>
      <c r="G212" s="174"/>
      <c r="H212" s="174"/>
      <c r="I212" s="317"/>
      <c r="J212" s="188">
        <f>BK212</f>
        <v>0</v>
      </c>
      <c r="K212" s="174"/>
      <c r="L212" s="178"/>
      <c r="M212" s="179"/>
      <c r="N212" s="180"/>
      <c r="O212" s="180"/>
      <c r="P212" s="181">
        <f>SUM(P213:P268)</f>
        <v>299.4978999999999</v>
      </c>
      <c r="Q212" s="180"/>
      <c r="R212" s="181">
        <f>SUM(R213:R268)</f>
        <v>0</v>
      </c>
      <c r="S212" s="180"/>
      <c r="T212" s="182">
        <f>SUM(T213:T268)</f>
        <v>0</v>
      </c>
      <c r="AR212" s="184" t="s">
        <v>77</v>
      </c>
      <c r="AT212" s="185" t="s">
        <v>71</v>
      </c>
      <c r="AU212" s="185" t="s">
        <v>77</v>
      </c>
      <c r="AY212" s="184" t="s">
        <v>120</v>
      </c>
      <c r="BK212" s="186">
        <f>SUM(BK213:BK268)</f>
        <v>0</v>
      </c>
    </row>
    <row r="213" spans="1:65" s="102" customFormat="1" ht="16.5" customHeight="1">
      <c r="A213" s="259"/>
      <c r="B213" s="129"/>
      <c r="C213" s="189" t="s">
        <v>191</v>
      </c>
      <c r="D213" s="189" t="s">
        <v>122</v>
      </c>
      <c r="E213" s="190" t="s">
        <v>334</v>
      </c>
      <c r="F213" s="191" t="s">
        <v>335</v>
      </c>
      <c r="G213" s="192" t="s">
        <v>125</v>
      </c>
      <c r="H213" s="193">
        <v>268</v>
      </c>
      <c r="I213" s="312"/>
      <c r="J213" s="194">
        <f>ROUND(I213*H213,2)</f>
        <v>0</v>
      </c>
      <c r="K213" s="191" t="s">
        <v>126</v>
      </c>
      <c r="L213" s="90"/>
      <c r="M213" s="195" t="s">
        <v>1</v>
      </c>
      <c r="N213" s="196" t="s">
        <v>37</v>
      </c>
      <c r="O213" s="197">
        <v>2.5999999999999999E-2</v>
      </c>
      <c r="P213" s="197">
        <f>O213*H213</f>
        <v>6.968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AR213" s="199" t="s">
        <v>127</v>
      </c>
      <c r="AT213" s="199" t="s">
        <v>122</v>
      </c>
      <c r="AU213" s="199" t="s">
        <v>79</v>
      </c>
      <c r="AY213" s="96" t="s">
        <v>120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96" t="s">
        <v>77</v>
      </c>
      <c r="BK213" s="200">
        <f>ROUND(I213*H213,2)</f>
        <v>0</v>
      </c>
      <c r="BL213" s="96" t="s">
        <v>127</v>
      </c>
      <c r="BM213" s="199" t="s">
        <v>336</v>
      </c>
    </row>
    <row r="214" spans="1:65" s="209" customFormat="1" ht="22.5">
      <c r="B214" s="201"/>
      <c r="C214" s="202"/>
      <c r="D214" s="203" t="s">
        <v>129</v>
      </c>
      <c r="E214" s="204" t="s">
        <v>1</v>
      </c>
      <c r="F214" s="205" t="s">
        <v>337</v>
      </c>
      <c r="G214" s="202"/>
      <c r="H214" s="204" t="s">
        <v>1</v>
      </c>
      <c r="I214" s="313"/>
      <c r="J214" s="202"/>
      <c r="K214" s="202"/>
      <c r="L214" s="91"/>
      <c r="M214" s="206"/>
      <c r="N214" s="207"/>
      <c r="O214" s="207"/>
      <c r="P214" s="207"/>
      <c r="Q214" s="207"/>
      <c r="R214" s="207"/>
      <c r="S214" s="207"/>
      <c r="T214" s="208"/>
      <c r="AT214" s="210" t="s">
        <v>129</v>
      </c>
      <c r="AU214" s="210" t="s">
        <v>79</v>
      </c>
      <c r="AV214" s="209" t="s">
        <v>77</v>
      </c>
      <c r="AW214" s="209" t="s">
        <v>28</v>
      </c>
      <c r="AX214" s="209" t="s">
        <v>72</v>
      </c>
      <c r="AY214" s="210" t="s">
        <v>120</v>
      </c>
    </row>
    <row r="215" spans="1:65" s="219" customFormat="1">
      <c r="B215" s="211"/>
      <c r="C215" s="212"/>
      <c r="D215" s="203" t="s">
        <v>129</v>
      </c>
      <c r="E215" s="213" t="s">
        <v>1</v>
      </c>
      <c r="F215" s="214" t="s">
        <v>338</v>
      </c>
      <c r="G215" s="212"/>
      <c r="H215" s="215">
        <v>268</v>
      </c>
      <c r="I215" s="314"/>
      <c r="J215" s="212"/>
      <c r="K215" s="212"/>
      <c r="L215" s="92"/>
      <c r="M215" s="216"/>
      <c r="N215" s="217"/>
      <c r="O215" s="217"/>
      <c r="P215" s="217"/>
      <c r="Q215" s="217"/>
      <c r="R215" s="217"/>
      <c r="S215" s="217"/>
      <c r="T215" s="218"/>
      <c r="AT215" s="220" t="s">
        <v>129</v>
      </c>
      <c r="AU215" s="220" t="s">
        <v>79</v>
      </c>
      <c r="AV215" s="219" t="s">
        <v>79</v>
      </c>
      <c r="AW215" s="219" t="s">
        <v>28</v>
      </c>
      <c r="AX215" s="219" t="s">
        <v>72</v>
      </c>
      <c r="AY215" s="220" t="s">
        <v>120</v>
      </c>
    </row>
    <row r="216" spans="1:65" s="229" customFormat="1">
      <c r="B216" s="221"/>
      <c r="C216" s="222"/>
      <c r="D216" s="203" t="s">
        <v>129</v>
      </c>
      <c r="E216" s="223" t="s">
        <v>1</v>
      </c>
      <c r="F216" s="224" t="s">
        <v>132</v>
      </c>
      <c r="G216" s="222"/>
      <c r="H216" s="225">
        <v>268</v>
      </c>
      <c r="I216" s="315"/>
      <c r="J216" s="222"/>
      <c r="K216" s="222"/>
      <c r="L216" s="93"/>
      <c r="M216" s="226"/>
      <c r="N216" s="227"/>
      <c r="O216" s="227"/>
      <c r="P216" s="227"/>
      <c r="Q216" s="227"/>
      <c r="R216" s="227"/>
      <c r="S216" s="227"/>
      <c r="T216" s="228"/>
      <c r="AT216" s="230" t="s">
        <v>129</v>
      </c>
      <c r="AU216" s="230" t="s">
        <v>79</v>
      </c>
      <c r="AV216" s="229" t="s">
        <v>127</v>
      </c>
      <c r="AW216" s="229" t="s">
        <v>28</v>
      </c>
      <c r="AX216" s="229" t="s">
        <v>77</v>
      </c>
      <c r="AY216" s="230" t="s">
        <v>120</v>
      </c>
    </row>
    <row r="217" spans="1:65" s="102" customFormat="1" ht="16.5" customHeight="1">
      <c r="A217" s="259"/>
      <c r="B217" s="129"/>
      <c r="C217" s="189" t="s">
        <v>241</v>
      </c>
      <c r="D217" s="189" t="s">
        <v>122</v>
      </c>
      <c r="E217" s="190" t="s">
        <v>339</v>
      </c>
      <c r="F217" s="191" t="s">
        <v>340</v>
      </c>
      <c r="G217" s="192" t="s">
        <v>125</v>
      </c>
      <c r="H217" s="193">
        <v>1359</v>
      </c>
      <c r="I217" s="312"/>
      <c r="J217" s="194">
        <f>ROUND(I217*H217,2)</f>
        <v>0</v>
      </c>
      <c r="K217" s="191" t="s">
        <v>126</v>
      </c>
      <c r="L217" s="90"/>
      <c r="M217" s="195" t="s">
        <v>1</v>
      </c>
      <c r="N217" s="196" t="s">
        <v>37</v>
      </c>
      <c r="O217" s="197">
        <v>2.9000000000000001E-2</v>
      </c>
      <c r="P217" s="197">
        <f>O217*H217</f>
        <v>39.411000000000001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AR217" s="199" t="s">
        <v>127</v>
      </c>
      <c r="AT217" s="199" t="s">
        <v>122</v>
      </c>
      <c r="AU217" s="199" t="s">
        <v>79</v>
      </c>
      <c r="AY217" s="96" t="s">
        <v>120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96" t="s">
        <v>77</v>
      </c>
      <c r="BK217" s="200">
        <f>ROUND(I217*H217,2)</f>
        <v>0</v>
      </c>
      <c r="BL217" s="96" t="s">
        <v>127</v>
      </c>
      <c r="BM217" s="199" t="s">
        <v>341</v>
      </c>
    </row>
    <row r="218" spans="1:65" s="209" customFormat="1" ht="22.5">
      <c r="B218" s="201"/>
      <c r="C218" s="202"/>
      <c r="D218" s="203" t="s">
        <v>129</v>
      </c>
      <c r="E218" s="204" t="s">
        <v>1</v>
      </c>
      <c r="F218" s="205" t="s">
        <v>342</v>
      </c>
      <c r="G218" s="202"/>
      <c r="H218" s="204" t="s">
        <v>1</v>
      </c>
      <c r="I218" s="313"/>
      <c r="J218" s="202"/>
      <c r="K218" s="202"/>
      <c r="L218" s="91"/>
      <c r="M218" s="206"/>
      <c r="N218" s="207"/>
      <c r="O218" s="207"/>
      <c r="P218" s="207"/>
      <c r="Q218" s="207"/>
      <c r="R218" s="207"/>
      <c r="S218" s="207"/>
      <c r="T218" s="208"/>
      <c r="AT218" s="210" t="s">
        <v>129</v>
      </c>
      <c r="AU218" s="210" t="s">
        <v>79</v>
      </c>
      <c r="AV218" s="209" t="s">
        <v>77</v>
      </c>
      <c r="AW218" s="209" t="s">
        <v>28</v>
      </c>
      <c r="AX218" s="209" t="s">
        <v>72</v>
      </c>
      <c r="AY218" s="210" t="s">
        <v>120</v>
      </c>
    </row>
    <row r="219" spans="1:65" s="219" customFormat="1">
      <c r="B219" s="211"/>
      <c r="C219" s="212"/>
      <c r="D219" s="203" t="s">
        <v>129</v>
      </c>
      <c r="E219" s="213" t="s">
        <v>1</v>
      </c>
      <c r="F219" s="214" t="s">
        <v>343</v>
      </c>
      <c r="G219" s="212"/>
      <c r="H219" s="215">
        <v>1359</v>
      </c>
      <c r="I219" s="314"/>
      <c r="J219" s="212"/>
      <c r="K219" s="212"/>
      <c r="L219" s="92"/>
      <c r="M219" s="216"/>
      <c r="N219" s="217"/>
      <c r="O219" s="217"/>
      <c r="P219" s="217"/>
      <c r="Q219" s="217"/>
      <c r="R219" s="217"/>
      <c r="S219" s="217"/>
      <c r="T219" s="218"/>
      <c r="AT219" s="220" t="s">
        <v>129</v>
      </c>
      <c r="AU219" s="220" t="s">
        <v>79</v>
      </c>
      <c r="AV219" s="219" t="s">
        <v>79</v>
      </c>
      <c r="AW219" s="219" t="s">
        <v>28</v>
      </c>
      <c r="AX219" s="219" t="s">
        <v>72</v>
      </c>
      <c r="AY219" s="220" t="s">
        <v>120</v>
      </c>
    </row>
    <row r="220" spans="1:65" s="229" customFormat="1">
      <c r="B220" s="221"/>
      <c r="C220" s="222"/>
      <c r="D220" s="203" t="s">
        <v>129</v>
      </c>
      <c r="E220" s="223" t="s">
        <v>1</v>
      </c>
      <c r="F220" s="224" t="s">
        <v>132</v>
      </c>
      <c r="G220" s="222"/>
      <c r="H220" s="225">
        <v>1359</v>
      </c>
      <c r="I220" s="315"/>
      <c r="J220" s="222"/>
      <c r="K220" s="222"/>
      <c r="L220" s="93"/>
      <c r="M220" s="226"/>
      <c r="N220" s="227"/>
      <c r="O220" s="227"/>
      <c r="P220" s="227"/>
      <c r="Q220" s="227"/>
      <c r="R220" s="227"/>
      <c r="S220" s="227"/>
      <c r="T220" s="228"/>
      <c r="AT220" s="230" t="s">
        <v>129</v>
      </c>
      <c r="AU220" s="230" t="s">
        <v>79</v>
      </c>
      <c r="AV220" s="229" t="s">
        <v>127</v>
      </c>
      <c r="AW220" s="229" t="s">
        <v>28</v>
      </c>
      <c r="AX220" s="229" t="s">
        <v>77</v>
      </c>
      <c r="AY220" s="230" t="s">
        <v>120</v>
      </c>
    </row>
    <row r="221" spans="1:65" s="102" customFormat="1" ht="63.75" customHeight="1">
      <c r="A221" s="259"/>
      <c r="B221" s="129"/>
      <c r="C221" s="189" t="s">
        <v>245</v>
      </c>
      <c r="D221" s="189" t="s">
        <v>122</v>
      </c>
      <c r="E221" s="190" t="s">
        <v>344</v>
      </c>
      <c r="F221" s="244" t="s">
        <v>492</v>
      </c>
      <c r="G221" s="192" t="s">
        <v>125</v>
      </c>
      <c r="H221" s="193">
        <v>644</v>
      </c>
      <c r="I221" s="312">
        <v>0</v>
      </c>
      <c r="J221" s="194">
        <f>ROUND(I221*H221,2)</f>
        <v>0</v>
      </c>
      <c r="K221" s="191" t="s">
        <v>126</v>
      </c>
      <c r="L221" s="90"/>
      <c r="M221" s="195" t="s">
        <v>1</v>
      </c>
      <c r="N221" s="196" t="s">
        <v>37</v>
      </c>
      <c r="O221" s="197">
        <v>3.1E-2</v>
      </c>
      <c r="P221" s="197">
        <f>O221*H221</f>
        <v>19.963999999999999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AR221" s="199" t="s">
        <v>127</v>
      </c>
      <c r="AT221" s="199" t="s">
        <v>122</v>
      </c>
      <c r="AU221" s="199" t="s">
        <v>79</v>
      </c>
      <c r="AY221" s="96" t="s">
        <v>120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96" t="s">
        <v>77</v>
      </c>
      <c r="BK221" s="200">
        <f>ROUND(I221*H221,2)</f>
        <v>0</v>
      </c>
      <c r="BL221" s="96" t="s">
        <v>127</v>
      </c>
      <c r="BM221" s="199" t="s">
        <v>345</v>
      </c>
    </row>
    <row r="222" spans="1:65" s="209" customFormat="1" ht="22.5">
      <c r="B222" s="201"/>
      <c r="C222" s="202"/>
      <c r="D222" s="203" t="s">
        <v>129</v>
      </c>
      <c r="E222" s="204" t="s">
        <v>1</v>
      </c>
      <c r="F222" s="205" t="s">
        <v>346</v>
      </c>
      <c r="G222" s="202"/>
      <c r="H222" s="204" t="s">
        <v>1</v>
      </c>
      <c r="I222" s="313"/>
      <c r="J222" s="202"/>
      <c r="K222" s="202"/>
      <c r="L222" s="91"/>
      <c r="M222" s="206"/>
      <c r="N222" s="207"/>
      <c r="O222" s="207"/>
      <c r="P222" s="207"/>
      <c r="Q222" s="207"/>
      <c r="R222" s="207"/>
      <c r="S222" s="207"/>
      <c r="T222" s="208"/>
      <c r="AT222" s="210" t="s">
        <v>129</v>
      </c>
      <c r="AU222" s="210" t="s">
        <v>79</v>
      </c>
      <c r="AV222" s="209" t="s">
        <v>77</v>
      </c>
      <c r="AW222" s="209" t="s">
        <v>28</v>
      </c>
      <c r="AX222" s="209" t="s">
        <v>72</v>
      </c>
      <c r="AY222" s="210" t="s">
        <v>120</v>
      </c>
    </row>
    <row r="223" spans="1:65" s="219" customFormat="1">
      <c r="B223" s="211"/>
      <c r="C223" s="212"/>
      <c r="D223" s="203" t="s">
        <v>129</v>
      </c>
      <c r="E223" s="213" t="s">
        <v>1</v>
      </c>
      <c r="F223" s="214" t="s">
        <v>347</v>
      </c>
      <c r="G223" s="212"/>
      <c r="H223" s="215">
        <v>644</v>
      </c>
      <c r="I223" s="314"/>
      <c r="J223" s="212"/>
      <c r="K223" s="212"/>
      <c r="L223" s="92"/>
      <c r="M223" s="216"/>
      <c r="N223" s="217"/>
      <c r="O223" s="217"/>
      <c r="P223" s="217"/>
      <c r="Q223" s="217"/>
      <c r="R223" s="217"/>
      <c r="S223" s="217"/>
      <c r="T223" s="218"/>
      <c r="AT223" s="220" t="s">
        <v>129</v>
      </c>
      <c r="AU223" s="220" t="s">
        <v>79</v>
      </c>
      <c r="AV223" s="219" t="s">
        <v>79</v>
      </c>
      <c r="AW223" s="219" t="s">
        <v>28</v>
      </c>
      <c r="AX223" s="219" t="s">
        <v>72</v>
      </c>
      <c r="AY223" s="220" t="s">
        <v>120</v>
      </c>
    </row>
    <row r="224" spans="1:65" s="229" customFormat="1">
      <c r="B224" s="221"/>
      <c r="C224" s="222"/>
      <c r="D224" s="203" t="s">
        <v>129</v>
      </c>
      <c r="E224" s="223" t="s">
        <v>1</v>
      </c>
      <c r="F224" s="224" t="s">
        <v>132</v>
      </c>
      <c r="G224" s="222"/>
      <c r="H224" s="225">
        <v>644</v>
      </c>
      <c r="I224" s="315"/>
      <c r="J224" s="222"/>
      <c r="K224" s="222"/>
      <c r="L224" s="93"/>
      <c r="M224" s="226"/>
      <c r="N224" s="227"/>
      <c r="O224" s="227"/>
      <c r="P224" s="227"/>
      <c r="Q224" s="227"/>
      <c r="R224" s="227"/>
      <c r="S224" s="227"/>
      <c r="T224" s="228"/>
      <c r="AT224" s="230" t="s">
        <v>129</v>
      </c>
      <c r="AU224" s="230" t="s">
        <v>79</v>
      </c>
      <c r="AV224" s="229" t="s">
        <v>127</v>
      </c>
      <c r="AW224" s="229" t="s">
        <v>28</v>
      </c>
      <c r="AX224" s="229" t="s">
        <v>77</v>
      </c>
      <c r="AY224" s="230" t="s">
        <v>120</v>
      </c>
    </row>
    <row r="225" spans="1:65" s="102" customFormat="1" ht="69" customHeight="1">
      <c r="A225" s="259"/>
      <c r="B225" s="129"/>
      <c r="C225" s="189" t="s">
        <v>248</v>
      </c>
      <c r="D225" s="189" t="s">
        <v>122</v>
      </c>
      <c r="E225" s="190" t="s">
        <v>348</v>
      </c>
      <c r="F225" s="244" t="s">
        <v>493</v>
      </c>
      <c r="G225" s="192" t="s">
        <v>125</v>
      </c>
      <c r="H225" s="193">
        <v>1607.4</v>
      </c>
      <c r="I225" s="312">
        <v>0</v>
      </c>
      <c r="J225" s="194">
        <f>ROUND(I225*H225,2)</f>
        <v>0</v>
      </c>
      <c r="K225" s="191" t="s">
        <v>126</v>
      </c>
      <c r="L225" s="90"/>
      <c r="M225" s="195" t="s">
        <v>1</v>
      </c>
      <c r="N225" s="196" t="s">
        <v>37</v>
      </c>
      <c r="O225" s="197">
        <v>4.1000000000000002E-2</v>
      </c>
      <c r="P225" s="197">
        <f>O225*H225</f>
        <v>65.903400000000005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AR225" s="199" t="s">
        <v>127</v>
      </c>
      <c r="AT225" s="199" t="s">
        <v>122</v>
      </c>
      <c r="AU225" s="199" t="s">
        <v>79</v>
      </c>
      <c r="AY225" s="96" t="s">
        <v>120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96" t="s">
        <v>77</v>
      </c>
      <c r="BK225" s="200">
        <f>ROUND(I225*H225,2)</f>
        <v>0</v>
      </c>
      <c r="BL225" s="96" t="s">
        <v>127</v>
      </c>
      <c r="BM225" s="199" t="s">
        <v>349</v>
      </c>
    </row>
    <row r="226" spans="1:65" s="209" customFormat="1" ht="22.5">
      <c r="B226" s="201"/>
      <c r="C226" s="202"/>
      <c r="D226" s="203" t="s">
        <v>129</v>
      </c>
      <c r="E226" s="204" t="s">
        <v>1</v>
      </c>
      <c r="F226" s="205" t="s">
        <v>350</v>
      </c>
      <c r="G226" s="202"/>
      <c r="H226" s="204" t="s">
        <v>1</v>
      </c>
      <c r="I226" s="313"/>
      <c r="J226" s="202"/>
      <c r="K226" s="202"/>
      <c r="L226" s="91"/>
      <c r="M226" s="206"/>
      <c r="N226" s="207"/>
      <c r="O226" s="207"/>
      <c r="P226" s="207"/>
      <c r="Q226" s="207"/>
      <c r="R226" s="207"/>
      <c r="S226" s="207"/>
      <c r="T226" s="208"/>
      <c r="AT226" s="210" t="s">
        <v>129</v>
      </c>
      <c r="AU226" s="210" t="s">
        <v>79</v>
      </c>
      <c r="AV226" s="209" t="s">
        <v>77</v>
      </c>
      <c r="AW226" s="209" t="s">
        <v>28</v>
      </c>
      <c r="AX226" s="209" t="s">
        <v>72</v>
      </c>
      <c r="AY226" s="210" t="s">
        <v>120</v>
      </c>
    </row>
    <row r="227" spans="1:65" s="219" customFormat="1">
      <c r="B227" s="211"/>
      <c r="C227" s="212"/>
      <c r="D227" s="203" t="s">
        <v>129</v>
      </c>
      <c r="E227" s="213" t="s">
        <v>1</v>
      </c>
      <c r="F227" s="214" t="s">
        <v>351</v>
      </c>
      <c r="G227" s="212"/>
      <c r="H227" s="215">
        <v>1607.4</v>
      </c>
      <c r="I227" s="314"/>
      <c r="J227" s="212"/>
      <c r="K227" s="212"/>
      <c r="L227" s="92"/>
      <c r="M227" s="216"/>
      <c r="N227" s="217"/>
      <c r="O227" s="217"/>
      <c r="P227" s="217"/>
      <c r="Q227" s="217"/>
      <c r="R227" s="217"/>
      <c r="S227" s="217"/>
      <c r="T227" s="218"/>
      <c r="AT227" s="220" t="s">
        <v>129</v>
      </c>
      <c r="AU227" s="220" t="s">
        <v>79</v>
      </c>
      <c r="AV227" s="219" t="s">
        <v>79</v>
      </c>
      <c r="AW227" s="219" t="s">
        <v>28</v>
      </c>
      <c r="AX227" s="219" t="s">
        <v>72</v>
      </c>
      <c r="AY227" s="220" t="s">
        <v>120</v>
      </c>
    </row>
    <row r="228" spans="1:65" s="229" customFormat="1">
      <c r="B228" s="221"/>
      <c r="C228" s="222"/>
      <c r="D228" s="203" t="s">
        <v>129</v>
      </c>
      <c r="E228" s="223" t="s">
        <v>1</v>
      </c>
      <c r="F228" s="224" t="s">
        <v>132</v>
      </c>
      <c r="G228" s="222"/>
      <c r="H228" s="225">
        <v>1607.4</v>
      </c>
      <c r="I228" s="315"/>
      <c r="J228" s="222"/>
      <c r="K228" s="222"/>
      <c r="L228" s="93"/>
      <c r="M228" s="226"/>
      <c r="N228" s="227"/>
      <c r="O228" s="227"/>
      <c r="P228" s="227"/>
      <c r="Q228" s="227"/>
      <c r="R228" s="227"/>
      <c r="S228" s="227"/>
      <c r="T228" s="228"/>
      <c r="AT228" s="230" t="s">
        <v>129</v>
      </c>
      <c r="AU228" s="230" t="s">
        <v>79</v>
      </c>
      <c r="AV228" s="229" t="s">
        <v>127</v>
      </c>
      <c r="AW228" s="229" t="s">
        <v>28</v>
      </c>
      <c r="AX228" s="229" t="s">
        <v>77</v>
      </c>
      <c r="AY228" s="230" t="s">
        <v>120</v>
      </c>
    </row>
    <row r="229" spans="1:65" s="102" customFormat="1" ht="16.5" customHeight="1">
      <c r="A229" s="259"/>
      <c r="B229" s="129"/>
      <c r="C229" s="189" t="s">
        <v>253</v>
      </c>
      <c r="D229" s="189" t="s">
        <v>122</v>
      </c>
      <c r="E229" s="190" t="s">
        <v>352</v>
      </c>
      <c r="F229" s="191" t="s">
        <v>353</v>
      </c>
      <c r="G229" s="192" t="s">
        <v>125</v>
      </c>
      <c r="H229" s="193">
        <v>1359</v>
      </c>
      <c r="I229" s="312"/>
      <c r="J229" s="194">
        <f>ROUND(I229*H229,2)</f>
        <v>0</v>
      </c>
      <c r="K229" s="191" t="s">
        <v>126</v>
      </c>
      <c r="L229" s="90"/>
      <c r="M229" s="195" t="s">
        <v>1</v>
      </c>
      <c r="N229" s="196" t="s">
        <v>37</v>
      </c>
      <c r="O229" s="197">
        <v>2.1000000000000001E-2</v>
      </c>
      <c r="P229" s="197">
        <f>O229*H229</f>
        <v>28.539000000000001</v>
      </c>
      <c r="Q229" s="197">
        <v>0</v>
      </c>
      <c r="R229" s="197">
        <f>Q229*H229</f>
        <v>0</v>
      </c>
      <c r="S229" s="197">
        <v>0</v>
      </c>
      <c r="T229" s="198">
        <f>S229*H229</f>
        <v>0</v>
      </c>
      <c r="AR229" s="199" t="s">
        <v>127</v>
      </c>
      <c r="AT229" s="199" t="s">
        <v>122</v>
      </c>
      <c r="AU229" s="199" t="s">
        <v>79</v>
      </c>
      <c r="AY229" s="96" t="s">
        <v>120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96" t="s">
        <v>77</v>
      </c>
      <c r="BK229" s="200">
        <f>ROUND(I229*H229,2)</f>
        <v>0</v>
      </c>
      <c r="BL229" s="96" t="s">
        <v>127</v>
      </c>
      <c r="BM229" s="199" t="s">
        <v>354</v>
      </c>
    </row>
    <row r="230" spans="1:65" s="209" customFormat="1">
      <c r="B230" s="201"/>
      <c r="C230" s="202"/>
      <c r="D230" s="203" t="s">
        <v>129</v>
      </c>
      <c r="E230" s="204" t="s">
        <v>1</v>
      </c>
      <c r="F230" s="205" t="s">
        <v>355</v>
      </c>
      <c r="G230" s="202"/>
      <c r="H230" s="204" t="s">
        <v>1</v>
      </c>
      <c r="I230" s="313"/>
      <c r="J230" s="202"/>
      <c r="K230" s="202"/>
      <c r="L230" s="91"/>
      <c r="M230" s="206"/>
      <c r="N230" s="207"/>
      <c r="O230" s="207"/>
      <c r="P230" s="207"/>
      <c r="Q230" s="207"/>
      <c r="R230" s="207"/>
      <c r="S230" s="207"/>
      <c r="T230" s="208"/>
      <c r="AT230" s="210" t="s">
        <v>129</v>
      </c>
      <c r="AU230" s="210" t="s">
        <v>79</v>
      </c>
      <c r="AV230" s="209" t="s">
        <v>77</v>
      </c>
      <c r="AW230" s="209" t="s">
        <v>28</v>
      </c>
      <c r="AX230" s="209" t="s">
        <v>72</v>
      </c>
      <c r="AY230" s="210" t="s">
        <v>120</v>
      </c>
    </row>
    <row r="231" spans="1:65" s="219" customFormat="1">
      <c r="B231" s="211"/>
      <c r="C231" s="212"/>
      <c r="D231" s="203" t="s">
        <v>129</v>
      </c>
      <c r="E231" s="213" t="s">
        <v>1</v>
      </c>
      <c r="F231" s="214" t="s">
        <v>356</v>
      </c>
      <c r="G231" s="212"/>
      <c r="H231" s="215">
        <v>1359</v>
      </c>
      <c r="I231" s="314"/>
      <c r="J231" s="212"/>
      <c r="K231" s="212"/>
      <c r="L231" s="92"/>
      <c r="M231" s="216"/>
      <c r="N231" s="217"/>
      <c r="O231" s="217"/>
      <c r="P231" s="217"/>
      <c r="Q231" s="217"/>
      <c r="R231" s="217"/>
      <c r="S231" s="217"/>
      <c r="T231" s="218"/>
      <c r="AT231" s="220" t="s">
        <v>129</v>
      </c>
      <c r="AU231" s="220" t="s">
        <v>79</v>
      </c>
      <c r="AV231" s="219" t="s">
        <v>79</v>
      </c>
      <c r="AW231" s="219" t="s">
        <v>28</v>
      </c>
      <c r="AX231" s="219" t="s">
        <v>72</v>
      </c>
      <c r="AY231" s="220" t="s">
        <v>120</v>
      </c>
    </row>
    <row r="232" spans="1:65" s="229" customFormat="1">
      <c r="B232" s="221"/>
      <c r="C232" s="222"/>
      <c r="D232" s="203" t="s">
        <v>129</v>
      </c>
      <c r="E232" s="223" t="s">
        <v>1</v>
      </c>
      <c r="F232" s="224" t="s">
        <v>132</v>
      </c>
      <c r="G232" s="222"/>
      <c r="H232" s="225">
        <v>1359</v>
      </c>
      <c r="I232" s="315"/>
      <c r="J232" s="222"/>
      <c r="K232" s="222"/>
      <c r="L232" s="93"/>
      <c r="M232" s="226"/>
      <c r="N232" s="227"/>
      <c r="O232" s="227"/>
      <c r="P232" s="227"/>
      <c r="Q232" s="227"/>
      <c r="R232" s="227"/>
      <c r="S232" s="227"/>
      <c r="T232" s="228"/>
      <c r="AT232" s="230" t="s">
        <v>129</v>
      </c>
      <c r="AU232" s="230" t="s">
        <v>79</v>
      </c>
      <c r="AV232" s="229" t="s">
        <v>127</v>
      </c>
      <c r="AW232" s="229" t="s">
        <v>28</v>
      </c>
      <c r="AX232" s="229" t="s">
        <v>77</v>
      </c>
      <c r="AY232" s="230" t="s">
        <v>120</v>
      </c>
    </row>
    <row r="233" spans="1:65" s="102" customFormat="1" ht="24" customHeight="1">
      <c r="A233" s="259"/>
      <c r="B233" s="129"/>
      <c r="C233" s="189" t="s">
        <v>257</v>
      </c>
      <c r="D233" s="189" t="s">
        <v>122</v>
      </c>
      <c r="E233" s="190" t="s">
        <v>357</v>
      </c>
      <c r="F233" s="191" t="s">
        <v>358</v>
      </c>
      <c r="G233" s="192" t="s">
        <v>125</v>
      </c>
      <c r="H233" s="193">
        <v>268</v>
      </c>
      <c r="I233" s="312"/>
      <c r="J233" s="194">
        <f>ROUND(I233*H233,2)</f>
        <v>0</v>
      </c>
      <c r="K233" s="191" t="s">
        <v>126</v>
      </c>
      <c r="L233" s="90"/>
      <c r="M233" s="195" t="s">
        <v>1</v>
      </c>
      <c r="N233" s="196" t="s">
        <v>37</v>
      </c>
      <c r="O233" s="197">
        <v>4.8000000000000001E-2</v>
      </c>
      <c r="P233" s="197">
        <f>O233*H233</f>
        <v>12.864000000000001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AR233" s="199" t="s">
        <v>127</v>
      </c>
      <c r="AT233" s="199" t="s">
        <v>122</v>
      </c>
      <c r="AU233" s="199" t="s">
        <v>79</v>
      </c>
      <c r="AY233" s="96" t="s">
        <v>120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96" t="s">
        <v>77</v>
      </c>
      <c r="BK233" s="200">
        <f>ROUND(I233*H233,2)</f>
        <v>0</v>
      </c>
      <c r="BL233" s="96" t="s">
        <v>127</v>
      </c>
      <c r="BM233" s="199" t="s">
        <v>359</v>
      </c>
    </row>
    <row r="234" spans="1:65" s="209" customFormat="1" ht="22.5">
      <c r="B234" s="201"/>
      <c r="C234" s="202"/>
      <c r="D234" s="203" t="s">
        <v>129</v>
      </c>
      <c r="E234" s="204" t="s">
        <v>1</v>
      </c>
      <c r="F234" s="205" t="s">
        <v>360</v>
      </c>
      <c r="G234" s="202"/>
      <c r="H234" s="204" t="s">
        <v>1</v>
      </c>
      <c r="I234" s="313"/>
      <c r="J234" s="202"/>
      <c r="K234" s="202"/>
      <c r="L234" s="91"/>
      <c r="M234" s="206"/>
      <c r="N234" s="207"/>
      <c r="O234" s="207"/>
      <c r="P234" s="207"/>
      <c r="Q234" s="207"/>
      <c r="R234" s="207"/>
      <c r="S234" s="207"/>
      <c r="T234" s="208"/>
      <c r="AT234" s="210" t="s">
        <v>129</v>
      </c>
      <c r="AU234" s="210" t="s">
        <v>79</v>
      </c>
      <c r="AV234" s="209" t="s">
        <v>77</v>
      </c>
      <c r="AW234" s="209" t="s">
        <v>28</v>
      </c>
      <c r="AX234" s="209" t="s">
        <v>72</v>
      </c>
      <c r="AY234" s="210" t="s">
        <v>120</v>
      </c>
    </row>
    <row r="235" spans="1:65" s="219" customFormat="1">
      <c r="B235" s="211"/>
      <c r="C235" s="212"/>
      <c r="D235" s="203" t="s">
        <v>129</v>
      </c>
      <c r="E235" s="213" t="s">
        <v>1</v>
      </c>
      <c r="F235" s="214" t="s">
        <v>361</v>
      </c>
      <c r="G235" s="212"/>
      <c r="H235" s="215">
        <v>268</v>
      </c>
      <c r="I235" s="314"/>
      <c r="J235" s="212"/>
      <c r="K235" s="212"/>
      <c r="L235" s="92"/>
      <c r="M235" s="216"/>
      <c r="N235" s="217"/>
      <c r="O235" s="217"/>
      <c r="P235" s="217"/>
      <c r="Q235" s="217"/>
      <c r="R235" s="217"/>
      <c r="S235" s="217"/>
      <c r="T235" s="218"/>
      <c r="AT235" s="220" t="s">
        <v>129</v>
      </c>
      <c r="AU235" s="220" t="s">
        <v>79</v>
      </c>
      <c r="AV235" s="219" t="s">
        <v>79</v>
      </c>
      <c r="AW235" s="219" t="s">
        <v>28</v>
      </c>
      <c r="AX235" s="219" t="s">
        <v>72</v>
      </c>
      <c r="AY235" s="220" t="s">
        <v>120</v>
      </c>
    </row>
    <row r="236" spans="1:65" s="229" customFormat="1">
      <c r="B236" s="221"/>
      <c r="C236" s="222"/>
      <c r="D236" s="203" t="s">
        <v>129</v>
      </c>
      <c r="E236" s="223" t="s">
        <v>1</v>
      </c>
      <c r="F236" s="224" t="s">
        <v>132</v>
      </c>
      <c r="G236" s="222"/>
      <c r="H236" s="225">
        <v>268</v>
      </c>
      <c r="I236" s="315"/>
      <c r="J236" s="222"/>
      <c r="K236" s="222"/>
      <c r="L236" s="93"/>
      <c r="M236" s="226"/>
      <c r="N236" s="227"/>
      <c r="O236" s="227"/>
      <c r="P236" s="227"/>
      <c r="Q236" s="227"/>
      <c r="R236" s="227"/>
      <c r="S236" s="227"/>
      <c r="T236" s="228"/>
      <c r="AT236" s="230" t="s">
        <v>129</v>
      </c>
      <c r="AU236" s="230" t="s">
        <v>79</v>
      </c>
      <c r="AV236" s="229" t="s">
        <v>127</v>
      </c>
      <c r="AW236" s="229" t="s">
        <v>28</v>
      </c>
      <c r="AX236" s="229" t="s">
        <v>77</v>
      </c>
      <c r="AY236" s="230" t="s">
        <v>120</v>
      </c>
    </row>
    <row r="237" spans="1:65" s="102" customFormat="1" ht="24" customHeight="1">
      <c r="A237" s="259"/>
      <c r="B237" s="129"/>
      <c r="C237" s="189" t="s">
        <v>362</v>
      </c>
      <c r="D237" s="189" t="s">
        <v>122</v>
      </c>
      <c r="E237" s="190" t="s">
        <v>363</v>
      </c>
      <c r="F237" s="191" t="s">
        <v>364</v>
      </c>
      <c r="G237" s="192" t="s">
        <v>125</v>
      </c>
      <c r="H237" s="193">
        <v>268</v>
      </c>
      <c r="I237" s="312"/>
      <c r="J237" s="194">
        <f>ROUND(I237*H237,2)</f>
        <v>0</v>
      </c>
      <c r="K237" s="191" t="s">
        <v>126</v>
      </c>
      <c r="L237" s="90"/>
      <c r="M237" s="195" t="s">
        <v>1</v>
      </c>
      <c r="N237" s="196" t="s">
        <v>37</v>
      </c>
      <c r="O237" s="197">
        <v>2.7E-2</v>
      </c>
      <c r="P237" s="197">
        <f>O237*H237</f>
        <v>7.2359999999999998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AR237" s="199" t="s">
        <v>127</v>
      </c>
      <c r="AT237" s="199" t="s">
        <v>122</v>
      </c>
      <c r="AU237" s="199" t="s">
        <v>79</v>
      </c>
      <c r="AY237" s="96" t="s">
        <v>120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96" t="s">
        <v>77</v>
      </c>
      <c r="BK237" s="200">
        <f>ROUND(I237*H237,2)</f>
        <v>0</v>
      </c>
      <c r="BL237" s="96" t="s">
        <v>127</v>
      </c>
      <c r="BM237" s="199" t="s">
        <v>365</v>
      </c>
    </row>
    <row r="238" spans="1:65" s="209" customFormat="1" ht="22.5">
      <c r="B238" s="201"/>
      <c r="C238" s="202"/>
      <c r="D238" s="203" t="s">
        <v>129</v>
      </c>
      <c r="E238" s="204" t="s">
        <v>1</v>
      </c>
      <c r="F238" s="205" t="s">
        <v>366</v>
      </c>
      <c r="G238" s="202"/>
      <c r="H238" s="204" t="s">
        <v>1</v>
      </c>
      <c r="I238" s="313"/>
      <c r="J238" s="202"/>
      <c r="K238" s="202"/>
      <c r="L238" s="91"/>
      <c r="M238" s="206"/>
      <c r="N238" s="207"/>
      <c r="O238" s="207"/>
      <c r="P238" s="207"/>
      <c r="Q238" s="207"/>
      <c r="R238" s="207"/>
      <c r="S238" s="207"/>
      <c r="T238" s="208"/>
      <c r="AT238" s="210" t="s">
        <v>129</v>
      </c>
      <c r="AU238" s="210" t="s">
        <v>79</v>
      </c>
      <c r="AV238" s="209" t="s">
        <v>77</v>
      </c>
      <c r="AW238" s="209" t="s">
        <v>28</v>
      </c>
      <c r="AX238" s="209" t="s">
        <v>72</v>
      </c>
      <c r="AY238" s="210" t="s">
        <v>120</v>
      </c>
    </row>
    <row r="239" spans="1:65" s="219" customFormat="1">
      <c r="B239" s="211"/>
      <c r="C239" s="212"/>
      <c r="D239" s="203" t="s">
        <v>129</v>
      </c>
      <c r="E239" s="213" t="s">
        <v>1</v>
      </c>
      <c r="F239" s="214" t="s">
        <v>361</v>
      </c>
      <c r="G239" s="212"/>
      <c r="H239" s="215">
        <v>268</v>
      </c>
      <c r="I239" s="314"/>
      <c r="J239" s="212"/>
      <c r="K239" s="212"/>
      <c r="L239" s="92"/>
      <c r="M239" s="216"/>
      <c r="N239" s="217"/>
      <c r="O239" s="217"/>
      <c r="P239" s="217"/>
      <c r="Q239" s="217"/>
      <c r="R239" s="217"/>
      <c r="S239" s="217"/>
      <c r="T239" s="218"/>
      <c r="AT239" s="220" t="s">
        <v>129</v>
      </c>
      <c r="AU239" s="220" t="s">
        <v>79</v>
      </c>
      <c r="AV239" s="219" t="s">
        <v>79</v>
      </c>
      <c r="AW239" s="219" t="s">
        <v>28</v>
      </c>
      <c r="AX239" s="219" t="s">
        <v>72</v>
      </c>
      <c r="AY239" s="220" t="s">
        <v>120</v>
      </c>
    </row>
    <row r="240" spans="1:65" s="229" customFormat="1">
      <c r="B240" s="221"/>
      <c r="C240" s="222"/>
      <c r="D240" s="203" t="s">
        <v>129</v>
      </c>
      <c r="E240" s="223" t="s">
        <v>1</v>
      </c>
      <c r="F240" s="224" t="s">
        <v>132</v>
      </c>
      <c r="G240" s="222"/>
      <c r="H240" s="225">
        <v>268</v>
      </c>
      <c r="I240" s="315"/>
      <c r="J240" s="222"/>
      <c r="K240" s="222"/>
      <c r="L240" s="93"/>
      <c r="M240" s="226"/>
      <c r="N240" s="227"/>
      <c r="O240" s="227"/>
      <c r="P240" s="227"/>
      <c r="Q240" s="227"/>
      <c r="R240" s="227"/>
      <c r="S240" s="227"/>
      <c r="T240" s="228"/>
      <c r="AT240" s="230" t="s">
        <v>129</v>
      </c>
      <c r="AU240" s="230" t="s">
        <v>79</v>
      </c>
      <c r="AV240" s="229" t="s">
        <v>127</v>
      </c>
      <c r="AW240" s="229" t="s">
        <v>28</v>
      </c>
      <c r="AX240" s="229" t="s">
        <v>77</v>
      </c>
      <c r="AY240" s="230" t="s">
        <v>120</v>
      </c>
    </row>
    <row r="241" spans="1:65" s="102" customFormat="1" ht="24" customHeight="1">
      <c r="A241" s="259"/>
      <c r="B241" s="129"/>
      <c r="C241" s="189" t="s">
        <v>367</v>
      </c>
      <c r="D241" s="189" t="s">
        <v>122</v>
      </c>
      <c r="E241" s="190" t="s">
        <v>368</v>
      </c>
      <c r="F241" s="191" t="s">
        <v>369</v>
      </c>
      <c r="G241" s="192" t="s">
        <v>125</v>
      </c>
      <c r="H241" s="193">
        <v>268</v>
      </c>
      <c r="I241" s="312"/>
      <c r="J241" s="194">
        <f>ROUND(I241*H241,2)</f>
        <v>0</v>
      </c>
      <c r="K241" s="191" t="s">
        <v>126</v>
      </c>
      <c r="L241" s="90"/>
      <c r="M241" s="195" t="s">
        <v>1</v>
      </c>
      <c r="N241" s="196" t="s">
        <v>37</v>
      </c>
      <c r="O241" s="197">
        <v>4.0000000000000001E-3</v>
      </c>
      <c r="P241" s="197">
        <f>O241*H241</f>
        <v>1.0720000000000001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AR241" s="199" t="s">
        <v>127</v>
      </c>
      <c r="AT241" s="199" t="s">
        <v>122</v>
      </c>
      <c r="AU241" s="199" t="s">
        <v>79</v>
      </c>
      <c r="AY241" s="96" t="s">
        <v>120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96" t="s">
        <v>77</v>
      </c>
      <c r="BK241" s="200">
        <f>ROUND(I241*H241,2)</f>
        <v>0</v>
      </c>
      <c r="BL241" s="96" t="s">
        <v>127</v>
      </c>
      <c r="BM241" s="199" t="s">
        <v>370</v>
      </c>
    </row>
    <row r="242" spans="1:65" s="209" customFormat="1" ht="22.5">
      <c r="B242" s="201"/>
      <c r="C242" s="202"/>
      <c r="D242" s="203" t="s">
        <v>129</v>
      </c>
      <c r="E242" s="204" t="s">
        <v>1</v>
      </c>
      <c r="F242" s="205" t="s">
        <v>360</v>
      </c>
      <c r="G242" s="202"/>
      <c r="H242" s="204" t="s">
        <v>1</v>
      </c>
      <c r="I242" s="313"/>
      <c r="J242" s="202"/>
      <c r="K242" s="202"/>
      <c r="L242" s="91"/>
      <c r="M242" s="206"/>
      <c r="N242" s="207"/>
      <c r="O242" s="207"/>
      <c r="P242" s="207"/>
      <c r="Q242" s="207"/>
      <c r="R242" s="207"/>
      <c r="S242" s="207"/>
      <c r="T242" s="208"/>
      <c r="AT242" s="210" t="s">
        <v>129</v>
      </c>
      <c r="AU242" s="210" t="s">
        <v>79</v>
      </c>
      <c r="AV242" s="209" t="s">
        <v>77</v>
      </c>
      <c r="AW242" s="209" t="s">
        <v>28</v>
      </c>
      <c r="AX242" s="209" t="s">
        <v>72</v>
      </c>
      <c r="AY242" s="210" t="s">
        <v>120</v>
      </c>
    </row>
    <row r="243" spans="1:65" s="219" customFormat="1">
      <c r="B243" s="211"/>
      <c r="C243" s="212"/>
      <c r="D243" s="203" t="s">
        <v>129</v>
      </c>
      <c r="E243" s="213" t="s">
        <v>1</v>
      </c>
      <c r="F243" s="214" t="s">
        <v>361</v>
      </c>
      <c r="G243" s="212"/>
      <c r="H243" s="215">
        <v>268</v>
      </c>
      <c r="I243" s="314"/>
      <c r="J243" s="212"/>
      <c r="K243" s="212"/>
      <c r="L243" s="92"/>
      <c r="M243" s="216"/>
      <c r="N243" s="217"/>
      <c r="O243" s="217"/>
      <c r="P243" s="217"/>
      <c r="Q243" s="217"/>
      <c r="R243" s="217"/>
      <c r="S243" s="217"/>
      <c r="T243" s="218"/>
      <c r="AT243" s="220" t="s">
        <v>129</v>
      </c>
      <c r="AU243" s="220" t="s">
        <v>79</v>
      </c>
      <c r="AV243" s="219" t="s">
        <v>79</v>
      </c>
      <c r="AW243" s="219" t="s">
        <v>28</v>
      </c>
      <c r="AX243" s="219" t="s">
        <v>72</v>
      </c>
      <c r="AY243" s="220" t="s">
        <v>120</v>
      </c>
    </row>
    <row r="244" spans="1:65" s="229" customFormat="1">
      <c r="B244" s="221"/>
      <c r="C244" s="222"/>
      <c r="D244" s="203" t="s">
        <v>129</v>
      </c>
      <c r="E244" s="223" t="s">
        <v>1</v>
      </c>
      <c r="F244" s="224" t="s">
        <v>132</v>
      </c>
      <c r="G244" s="222"/>
      <c r="H244" s="225">
        <v>268</v>
      </c>
      <c r="I244" s="315"/>
      <c r="J244" s="222"/>
      <c r="K244" s="222"/>
      <c r="L244" s="93"/>
      <c r="M244" s="226"/>
      <c r="N244" s="227"/>
      <c r="O244" s="227"/>
      <c r="P244" s="227"/>
      <c r="Q244" s="227"/>
      <c r="R244" s="227"/>
      <c r="S244" s="227"/>
      <c r="T244" s="228"/>
      <c r="AT244" s="230" t="s">
        <v>129</v>
      </c>
      <c r="AU244" s="230" t="s">
        <v>79</v>
      </c>
      <c r="AV244" s="229" t="s">
        <v>127</v>
      </c>
      <c r="AW244" s="229" t="s">
        <v>28</v>
      </c>
      <c r="AX244" s="229" t="s">
        <v>77</v>
      </c>
      <c r="AY244" s="230" t="s">
        <v>120</v>
      </c>
    </row>
    <row r="245" spans="1:65" s="102" customFormat="1" ht="24" customHeight="1">
      <c r="A245" s="259"/>
      <c r="B245" s="129"/>
      <c r="C245" s="189" t="s">
        <v>371</v>
      </c>
      <c r="D245" s="189" t="s">
        <v>122</v>
      </c>
      <c r="E245" s="190" t="s">
        <v>372</v>
      </c>
      <c r="F245" s="191" t="s">
        <v>373</v>
      </c>
      <c r="G245" s="192" t="s">
        <v>125</v>
      </c>
      <c r="H245" s="193">
        <v>1359</v>
      </c>
      <c r="I245" s="312"/>
      <c r="J245" s="194">
        <f>ROUND(I245*H245,2)</f>
        <v>0</v>
      </c>
      <c r="K245" s="191" t="s">
        <v>126</v>
      </c>
      <c r="L245" s="90"/>
      <c r="M245" s="195" t="s">
        <v>1</v>
      </c>
      <c r="N245" s="196" t="s">
        <v>37</v>
      </c>
      <c r="O245" s="197">
        <v>2E-3</v>
      </c>
      <c r="P245" s="197">
        <f>O245*H245</f>
        <v>2.718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AR245" s="199" t="s">
        <v>127</v>
      </c>
      <c r="AT245" s="199" t="s">
        <v>122</v>
      </c>
      <c r="AU245" s="199" t="s">
        <v>79</v>
      </c>
      <c r="AY245" s="96" t="s">
        <v>120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96" t="s">
        <v>77</v>
      </c>
      <c r="BK245" s="200">
        <f>ROUND(I245*H245,2)</f>
        <v>0</v>
      </c>
      <c r="BL245" s="96" t="s">
        <v>127</v>
      </c>
      <c r="BM245" s="199" t="s">
        <v>374</v>
      </c>
    </row>
    <row r="246" spans="1:65" s="209" customFormat="1">
      <c r="B246" s="201"/>
      <c r="C246" s="202"/>
      <c r="D246" s="203" t="s">
        <v>129</v>
      </c>
      <c r="E246" s="204" t="s">
        <v>1</v>
      </c>
      <c r="F246" s="205" t="s">
        <v>375</v>
      </c>
      <c r="G246" s="202"/>
      <c r="H246" s="204" t="s">
        <v>1</v>
      </c>
      <c r="I246" s="313"/>
      <c r="J246" s="202"/>
      <c r="K246" s="202"/>
      <c r="L246" s="91"/>
      <c r="M246" s="206"/>
      <c r="N246" s="207"/>
      <c r="O246" s="207"/>
      <c r="P246" s="207"/>
      <c r="Q246" s="207"/>
      <c r="R246" s="207"/>
      <c r="S246" s="207"/>
      <c r="T246" s="208"/>
      <c r="AT246" s="210" t="s">
        <v>129</v>
      </c>
      <c r="AU246" s="210" t="s">
        <v>79</v>
      </c>
      <c r="AV246" s="209" t="s">
        <v>77</v>
      </c>
      <c r="AW246" s="209" t="s">
        <v>28</v>
      </c>
      <c r="AX246" s="209" t="s">
        <v>72</v>
      </c>
      <c r="AY246" s="210" t="s">
        <v>120</v>
      </c>
    </row>
    <row r="247" spans="1:65" s="219" customFormat="1">
      <c r="B247" s="211"/>
      <c r="C247" s="212"/>
      <c r="D247" s="203" t="s">
        <v>129</v>
      </c>
      <c r="E247" s="213" t="s">
        <v>1</v>
      </c>
      <c r="F247" s="214" t="s">
        <v>356</v>
      </c>
      <c r="G247" s="212"/>
      <c r="H247" s="215">
        <v>1359</v>
      </c>
      <c r="I247" s="314"/>
      <c r="J247" s="212"/>
      <c r="K247" s="212"/>
      <c r="L247" s="92"/>
      <c r="M247" s="216"/>
      <c r="N247" s="217"/>
      <c r="O247" s="217"/>
      <c r="P247" s="217"/>
      <c r="Q247" s="217"/>
      <c r="R247" s="217"/>
      <c r="S247" s="217"/>
      <c r="T247" s="218"/>
      <c r="AT247" s="220" t="s">
        <v>129</v>
      </c>
      <c r="AU247" s="220" t="s">
        <v>79</v>
      </c>
      <c r="AV247" s="219" t="s">
        <v>79</v>
      </c>
      <c r="AW247" s="219" t="s">
        <v>28</v>
      </c>
      <c r="AX247" s="219" t="s">
        <v>72</v>
      </c>
      <c r="AY247" s="220" t="s">
        <v>120</v>
      </c>
    </row>
    <row r="248" spans="1:65" s="229" customFormat="1">
      <c r="B248" s="221"/>
      <c r="C248" s="222"/>
      <c r="D248" s="203" t="s">
        <v>129</v>
      </c>
      <c r="E248" s="223" t="s">
        <v>1</v>
      </c>
      <c r="F248" s="224" t="s">
        <v>132</v>
      </c>
      <c r="G248" s="222"/>
      <c r="H248" s="225">
        <v>1359</v>
      </c>
      <c r="I248" s="315"/>
      <c r="J248" s="222"/>
      <c r="K248" s="222"/>
      <c r="L248" s="93"/>
      <c r="M248" s="226"/>
      <c r="N248" s="227"/>
      <c r="O248" s="227"/>
      <c r="P248" s="227"/>
      <c r="Q248" s="227"/>
      <c r="R248" s="227"/>
      <c r="S248" s="227"/>
      <c r="T248" s="228"/>
      <c r="AT248" s="230" t="s">
        <v>129</v>
      </c>
      <c r="AU248" s="230" t="s">
        <v>79</v>
      </c>
      <c r="AV248" s="229" t="s">
        <v>127</v>
      </c>
      <c r="AW248" s="229" t="s">
        <v>28</v>
      </c>
      <c r="AX248" s="229" t="s">
        <v>77</v>
      </c>
      <c r="AY248" s="230" t="s">
        <v>120</v>
      </c>
    </row>
    <row r="249" spans="1:65" s="102" customFormat="1" ht="24" customHeight="1">
      <c r="A249" s="259"/>
      <c r="B249" s="129"/>
      <c r="C249" s="189" t="s">
        <v>376</v>
      </c>
      <c r="D249" s="189" t="s">
        <v>122</v>
      </c>
      <c r="E249" s="190" t="s">
        <v>372</v>
      </c>
      <c r="F249" s="191" t="s">
        <v>373</v>
      </c>
      <c r="G249" s="192" t="s">
        <v>125</v>
      </c>
      <c r="H249" s="193">
        <v>268</v>
      </c>
      <c r="I249" s="312"/>
      <c r="J249" s="194">
        <f>ROUND(I249*H249,2)</f>
        <v>0</v>
      </c>
      <c r="K249" s="191" t="s">
        <v>126</v>
      </c>
      <c r="L249" s="90"/>
      <c r="M249" s="195" t="s">
        <v>1</v>
      </c>
      <c r="N249" s="196" t="s">
        <v>37</v>
      </c>
      <c r="O249" s="197">
        <v>2E-3</v>
      </c>
      <c r="P249" s="197">
        <f>O249*H249</f>
        <v>0.53600000000000003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AR249" s="199" t="s">
        <v>127</v>
      </c>
      <c r="AT249" s="199" t="s">
        <v>122</v>
      </c>
      <c r="AU249" s="199" t="s">
        <v>79</v>
      </c>
      <c r="AY249" s="96" t="s">
        <v>120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96" t="s">
        <v>77</v>
      </c>
      <c r="BK249" s="200">
        <f>ROUND(I249*H249,2)</f>
        <v>0</v>
      </c>
      <c r="BL249" s="96" t="s">
        <v>127</v>
      </c>
      <c r="BM249" s="199" t="s">
        <v>377</v>
      </c>
    </row>
    <row r="250" spans="1:65" s="209" customFormat="1" ht="22.5">
      <c r="B250" s="201"/>
      <c r="C250" s="202"/>
      <c r="D250" s="203" t="s">
        <v>129</v>
      </c>
      <c r="E250" s="204" t="s">
        <v>1</v>
      </c>
      <c r="F250" s="205" t="s">
        <v>378</v>
      </c>
      <c r="G250" s="202"/>
      <c r="H250" s="204" t="s">
        <v>1</v>
      </c>
      <c r="I250" s="313"/>
      <c r="J250" s="202"/>
      <c r="K250" s="202"/>
      <c r="L250" s="91"/>
      <c r="M250" s="206"/>
      <c r="N250" s="207"/>
      <c r="O250" s="207"/>
      <c r="P250" s="207"/>
      <c r="Q250" s="207"/>
      <c r="R250" s="207"/>
      <c r="S250" s="207"/>
      <c r="T250" s="208"/>
      <c r="AT250" s="210" t="s">
        <v>129</v>
      </c>
      <c r="AU250" s="210" t="s">
        <v>79</v>
      </c>
      <c r="AV250" s="209" t="s">
        <v>77</v>
      </c>
      <c r="AW250" s="209" t="s">
        <v>28</v>
      </c>
      <c r="AX250" s="209" t="s">
        <v>72</v>
      </c>
      <c r="AY250" s="210" t="s">
        <v>120</v>
      </c>
    </row>
    <row r="251" spans="1:65" s="219" customFormat="1">
      <c r="B251" s="211"/>
      <c r="C251" s="212"/>
      <c r="D251" s="203" t="s">
        <v>129</v>
      </c>
      <c r="E251" s="213" t="s">
        <v>1</v>
      </c>
      <c r="F251" s="214" t="s">
        <v>361</v>
      </c>
      <c r="G251" s="212"/>
      <c r="H251" s="215">
        <v>268</v>
      </c>
      <c r="I251" s="314"/>
      <c r="J251" s="212"/>
      <c r="K251" s="212"/>
      <c r="L251" s="92"/>
      <c r="M251" s="216"/>
      <c r="N251" s="217"/>
      <c r="O251" s="217"/>
      <c r="P251" s="217"/>
      <c r="Q251" s="217"/>
      <c r="R251" s="217"/>
      <c r="S251" s="217"/>
      <c r="T251" s="218"/>
      <c r="AT251" s="220" t="s">
        <v>129</v>
      </c>
      <c r="AU251" s="220" t="s">
        <v>79</v>
      </c>
      <c r="AV251" s="219" t="s">
        <v>79</v>
      </c>
      <c r="AW251" s="219" t="s">
        <v>28</v>
      </c>
      <c r="AX251" s="219" t="s">
        <v>72</v>
      </c>
      <c r="AY251" s="220" t="s">
        <v>120</v>
      </c>
    </row>
    <row r="252" spans="1:65" s="229" customFormat="1">
      <c r="B252" s="221"/>
      <c r="C252" s="222"/>
      <c r="D252" s="203" t="s">
        <v>129</v>
      </c>
      <c r="E252" s="223" t="s">
        <v>1</v>
      </c>
      <c r="F252" s="224" t="s">
        <v>132</v>
      </c>
      <c r="G252" s="222"/>
      <c r="H252" s="225">
        <v>268</v>
      </c>
      <c r="I252" s="315"/>
      <c r="J252" s="222"/>
      <c r="K252" s="222"/>
      <c r="L252" s="93"/>
      <c r="M252" s="226"/>
      <c r="N252" s="227"/>
      <c r="O252" s="227"/>
      <c r="P252" s="227"/>
      <c r="Q252" s="227"/>
      <c r="R252" s="227"/>
      <c r="S252" s="227"/>
      <c r="T252" s="228"/>
      <c r="AT252" s="230" t="s">
        <v>129</v>
      </c>
      <c r="AU252" s="230" t="s">
        <v>79</v>
      </c>
      <c r="AV252" s="229" t="s">
        <v>127</v>
      </c>
      <c r="AW252" s="229" t="s">
        <v>28</v>
      </c>
      <c r="AX252" s="229" t="s">
        <v>77</v>
      </c>
      <c r="AY252" s="230" t="s">
        <v>120</v>
      </c>
    </row>
    <row r="253" spans="1:65" s="102" customFormat="1" ht="24" customHeight="1">
      <c r="A253" s="259"/>
      <c r="B253" s="129"/>
      <c r="C253" s="189" t="s">
        <v>379</v>
      </c>
      <c r="D253" s="189" t="s">
        <v>122</v>
      </c>
      <c r="E253" s="190" t="s">
        <v>372</v>
      </c>
      <c r="F253" s="191" t="s">
        <v>373</v>
      </c>
      <c r="G253" s="192" t="s">
        <v>125</v>
      </c>
      <c r="H253" s="193">
        <v>1.5</v>
      </c>
      <c r="I253" s="312"/>
      <c r="J253" s="194">
        <f>ROUND(I253*H253,2)</f>
        <v>0</v>
      </c>
      <c r="K253" s="191" t="s">
        <v>126</v>
      </c>
      <c r="L253" s="90"/>
      <c r="M253" s="195" t="s">
        <v>1</v>
      </c>
      <c r="N253" s="196" t="s">
        <v>37</v>
      </c>
      <c r="O253" s="197">
        <v>2E-3</v>
      </c>
      <c r="P253" s="197">
        <f>O253*H253</f>
        <v>3.0000000000000001E-3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AR253" s="199" t="s">
        <v>127</v>
      </c>
      <c r="AT253" s="199" t="s">
        <v>122</v>
      </c>
      <c r="AU253" s="199" t="s">
        <v>79</v>
      </c>
      <c r="AY253" s="96" t="s">
        <v>120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96" t="s">
        <v>77</v>
      </c>
      <c r="BK253" s="200">
        <f>ROUND(I253*H253,2)</f>
        <v>0</v>
      </c>
      <c r="BL253" s="96" t="s">
        <v>127</v>
      </c>
      <c r="BM253" s="199" t="s">
        <v>380</v>
      </c>
    </row>
    <row r="254" spans="1:65" s="209" customFormat="1">
      <c r="B254" s="201"/>
      <c r="C254" s="202"/>
      <c r="D254" s="203" t="s">
        <v>129</v>
      </c>
      <c r="E254" s="204" t="s">
        <v>1</v>
      </c>
      <c r="F254" s="205" t="s">
        <v>381</v>
      </c>
      <c r="G254" s="202"/>
      <c r="H254" s="204" t="s">
        <v>1</v>
      </c>
      <c r="I254" s="313"/>
      <c r="J254" s="202"/>
      <c r="K254" s="202"/>
      <c r="L254" s="91"/>
      <c r="M254" s="206"/>
      <c r="N254" s="207"/>
      <c r="O254" s="207"/>
      <c r="P254" s="207"/>
      <c r="Q254" s="207"/>
      <c r="R254" s="207"/>
      <c r="S254" s="207"/>
      <c r="T254" s="208"/>
      <c r="AT254" s="210" t="s">
        <v>129</v>
      </c>
      <c r="AU254" s="210" t="s">
        <v>79</v>
      </c>
      <c r="AV254" s="209" t="s">
        <v>77</v>
      </c>
      <c r="AW254" s="209" t="s">
        <v>28</v>
      </c>
      <c r="AX254" s="209" t="s">
        <v>72</v>
      </c>
      <c r="AY254" s="210" t="s">
        <v>120</v>
      </c>
    </row>
    <row r="255" spans="1:65" s="219" customFormat="1">
      <c r="B255" s="211"/>
      <c r="C255" s="212"/>
      <c r="D255" s="203" t="s">
        <v>129</v>
      </c>
      <c r="E255" s="213" t="s">
        <v>1</v>
      </c>
      <c r="F255" s="214" t="s">
        <v>143</v>
      </c>
      <c r="G255" s="212"/>
      <c r="H255" s="215">
        <v>1.5</v>
      </c>
      <c r="I255" s="314"/>
      <c r="J255" s="212"/>
      <c r="K255" s="212"/>
      <c r="L255" s="92"/>
      <c r="M255" s="216"/>
      <c r="N255" s="217"/>
      <c r="O255" s="217"/>
      <c r="P255" s="217"/>
      <c r="Q255" s="217"/>
      <c r="R255" s="217"/>
      <c r="S255" s="217"/>
      <c r="T255" s="218"/>
      <c r="AT255" s="220" t="s">
        <v>129</v>
      </c>
      <c r="AU255" s="220" t="s">
        <v>79</v>
      </c>
      <c r="AV255" s="219" t="s">
        <v>79</v>
      </c>
      <c r="AW255" s="219" t="s">
        <v>28</v>
      </c>
      <c r="AX255" s="219" t="s">
        <v>72</v>
      </c>
      <c r="AY255" s="220" t="s">
        <v>120</v>
      </c>
    </row>
    <row r="256" spans="1:65" s="229" customFormat="1">
      <c r="B256" s="221"/>
      <c r="C256" s="222"/>
      <c r="D256" s="203" t="s">
        <v>129</v>
      </c>
      <c r="E256" s="223" t="s">
        <v>1</v>
      </c>
      <c r="F256" s="224" t="s">
        <v>132</v>
      </c>
      <c r="G256" s="222"/>
      <c r="H256" s="225">
        <v>1.5</v>
      </c>
      <c r="I256" s="315"/>
      <c r="J256" s="222"/>
      <c r="K256" s="222"/>
      <c r="L256" s="93"/>
      <c r="M256" s="226"/>
      <c r="N256" s="227"/>
      <c r="O256" s="227"/>
      <c r="P256" s="227"/>
      <c r="Q256" s="227"/>
      <c r="R256" s="227"/>
      <c r="S256" s="227"/>
      <c r="T256" s="228"/>
      <c r="AT256" s="230" t="s">
        <v>129</v>
      </c>
      <c r="AU256" s="230" t="s">
        <v>79</v>
      </c>
      <c r="AV256" s="229" t="s">
        <v>127</v>
      </c>
      <c r="AW256" s="229" t="s">
        <v>28</v>
      </c>
      <c r="AX256" s="229" t="s">
        <v>77</v>
      </c>
      <c r="AY256" s="230" t="s">
        <v>120</v>
      </c>
    </row>
    <row r="257" spans="1:65" s="102" customFormat="1" ht="24" customHeight="1">
      <c r="A257" s="259"/>
      <c r="B257" s="129"/>
      <c r="C257" s="189" t="s">
        <v>382</v>
      </c>
      <c r="D257" s="189" t="s">
        <v>122</v>
      </c>
      <c r="E257" s="190" t="s">
        <v>383</v>
      </c>
      <c r="F257" s="191" t="s">
        <v>384</v>
      </c>
      <c r="G257" s="192" t="s">
        <v>125</v>
      </c>
      <c r="H257" s="193">
        <v>268</v>
      </c>
      <c r="I257" s="312"/>
      <c r="J257" s="194">
        <f>ROUND(I257*H257,2)</f>
        <v>0</v>
      </c>
      <c r="K257" s="191" t="s">
        <v>126</v>
      </c>
      <c r="L257" s="90"/>
      <c r="M257" s="195" t="s">
        <v>1</v>
      </c>
      <c r="N257" s="196" t="s">
        <v>37</v>
      </c>
      <c r="O257" s="197">
        <v>6.6000000000000003E-2</v>
      </c>
      <c r="P257" s="197">
        <f>O257*H257</f>
        <v>17.688000000000002</v>
      </c>
      <c r="Q257" s="197">
        <v>0</v>
      </c>
      <c r="R257" s="197">
        <f>Q257*H257</f>
        <v>0</v>
      </c>
      <c r="S257" s="197">
        <v>0</v>
      </c>
      <c r="T257" s="198">
        <f>S257*H257</f>
        <v>0</v>
      </c>
      <c r="AR257" s="199" t="s">
        <v>127</v>
      </c>
      <c r="AT257" s="199" t="s">
        <v>122</v>
      </c>
      <c r="AU257" s="199" t="s">
        <v>79</v>
      </c>
      <c r="AY257" s="96" t="s">
        <v>120</v>
      </c>
      <c r="BE257" s="200">
        <f>IF(N257="základní",J257,0)</f>
        <v>0</v>
      </c>
      <c r="BF257" s="200">
        <f>IF(N257="snížená",J257,0)</f>
        <v>0</v>
      </c>
      <c r="BG257" s="200">
        <f>IF(N257="zákl. přenesená",J257,0)</f>
        <v>0</v>
      </c>
      <c r="BH257" s="200">
        <f>IF(N257="sníž. přenesená",J257,0)</f>
        <v>0</v>
      </c>
      <c r="BI257" s="200">
        <f>IF(N257="nulová",J257,0)</f>
        <v>0</v>
      </c>
      <c r="BJ257" s="96" t="s">
        <v>77</v>
      </c>
      <c r="BK257" s="200">
        <f>ROUND(I257*H257,2)</f>
        <v>0</v>
      </c>
      <c r="BL257" s="96" t="s">
        <v>127</v>
      </c>
      <c r="BM257" s="199" t="s">
        <v>385</v>
      </c>
    </row>
    <row r="258" spans="1:65" s="209" customFormat="1">
      <c r="B258" s="201"/>
      <c r="C258" s="202"/>
      <c r="D258" s="203" t="s">
        <v>129</v>
      </c>
      <c r="E258" s="204" t="s">
        <v>1</v>
      </c>
      <c r="F258" s="205" t="s">
        <v>386</v>
      </c>
      <c r="G258" s="202"/>
      <c r="H258" s="204" t="s">
        <v>1</v>
      </c>
      <c r="I258" s="313"/>
      <c r="J258" s="202"/>
      <c r="K258" s="202"/>
      <c r="L258" s="91"/>
      <c r="M258" s="206"/>
      <c r="N258" s="207"/>
      <c r="O258" s="207"/>
      <c r="P258" s="207"/>
      <c r="Q258" s="207"/>
      <c r="R258" s="207"/>
      <c r="S258" s="207"/>
      <c r="T258" s="208"/>
      <c r="AT258" s="210" t="s">
        <v>129</v>
      </c>
      <c r="AU258" s="210" t="s">
        <v>79</v>
      </c>
      <c r="AV258" s="209" t="s">
        <v>77</v>
      </c>
      <c r="AW258" s="209" t="s">
        <v>28</v>
      </c>
      <c r="AX258" s="209" t="s">
        <v>72</v>
      </c>
      <c r="AY258" s="210" t="s">
        <v>120</v>
      </c>
    </row>
    <row r="259" spans="1:65" s="219" customFormat="1">
      <c r="B259" s="211"/>
      <c r="C259" s="212"/>
      <c r="D259" s="203" t="s">
        <v>129</v>
      </c>
      <c r="E259" s="213" t="s">
        <v>1</v>
      </c>
      <c r="F259" s="214" t="s">
        <v>361</v>
      </c>
      <c r="G259" s="212"/>
      <c r="H259" s="215">
        <v>268</v>
      </c>
      <c r="I259" s="314"/>
      <c r="J259" s="212"/>
      <c r="K259" s="212"/>
      <c r="L259" s="92"/>
      <c r="M259" s="216"/>
      <c r="N259" s="217"/>
      <c r="O259" s="217"/>
      <c r="P259" s="217"/>
      <c r="Q259" s="217"/>
      <c r="R259" s="217"/>
      <c r="S259" s="217"/>
      <c r="T259" s="218"/>
      <c r="AT259" s="220" t="s">
        <v>129</v>
      </c>
      <c r="AU259" s="220" t="s">
        <v>79</v>
      </c>
      <c r="AV259" s="219" t="s">
        <v>79</v>
      </c>
      <c r="AW259" s="219" t="s">
        <v>28</v>
      </c>
      <c r="AX259" s="219" t="s">
        <v>72</v>
      </c>
      <c r="AY259" s="220" t="s">
        <v>120</v>
      </c>
    </row>
    <row r="260" spans="1:65" s="229" customFormat="1">
      <c r="B260" s="221"/>
      <c r="C260" s="222"/>
      <c r="D260" s="203" t="s">
        <v>129</v>
      </c>
      <c r="E260" s="223" t="s">
        <v>1</v>
      </c>
      <c r="F260" s="224" t="s">
        <v>132</v>
      </c>
      <c r="G260" s="222"/>
      <c r="H260" s="225">
        <v>268</v>
      </c>
      <c r="I260" s="315"/>
      <c r="J260" s="222"/>
      <c r="K260" s="222"/>
      <c r="L260" s="93"/>
      <c r="M260" s="226"/>
      <c r="N260" s="227"/>
      <c r="O260" s="227"/>
      <c r="P260" s="227"/>
      <c r="Q260" s="227"/>
      <c r="R260" s="227"/>
      <c r="S260" s="227"/>
      <c r="T260" s="228"/>
      <c r="AT260" s="230" t="s">
        <v>129</v>
      </c>
      <c r="AU260" s="230" t="s">
        <v>79</v>
      </c>
      <c r="AV260" s="229" t="s">
        <v>127</v>
      </c>
      <c r="AW260" s="229" t="s">
        <v>28</v>
      </c>
      <c r="AX260" s="229" t="s">
        <v>77</v>
      </c>
      <c r="AY260" s="230" t="s">
        <v>120</v>
      </c>
    </row>
    <row r="261" spans="1:65" s="102" customFormat="1" ht="24" customHeight="1">
      <c r="A261" s="259"/>
      <c r="B261" s="129"/>
      <c r="C261" s="189" t="s">
        <v>387</v>
      </c>
      <c r="D261" s="189" t="s">
        <v>122</v>
      </c>
      <c r="E261" s="190" t="s">
        <v>388</v>
      </c>
      <c r="F261" s="191" t="s">
        <v>389</v>
      </c>
      <c r="G261" s="192" t="s">
        <v>125</v>
      </c>
      <c r="H261" s="193">
        <v>1359</v>
      </c>
      <c r="I261" s="312"/>
      <c r="J261" s="194">
        <f>ROUND(I261*H261,2)</f>
        <v>0</v>
      </c>
      <c r="K261" s="191" t="s">
        <v>126</v>
      </c>
      <c r="L261" s="90"/>
      <c r="M261" s="195" t="s">
        <v>1</v>
      </c>
      <c r="N261" s="196" t="s">
        <v>37</v>
      </c>
      <c r="O261" s="197">
        <v>7.0999999999999994E-2</v>
      </c>
      <c r="P261" s="197">
        <f>O261*H261</f>
        <v>96.48899999999999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AR261" s="199" t="s">
        <v>127</v>
      </c>
      <c r="AT261" s="199" t="s">
        <v>122</v>
      </c>
      <c r="AU261" s="199" t="s">
        <v>79</v>
      </c>
      <c r="AY261" s="96" t="s">
        <v>120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96" t="s">
        <v>77</v>
      </c>
      <c r="BK261" s="200">
        <f>ROUND(I261*H261,2)</f>
        <v>0</v>
      </c>
      <c r="BL261" s="96" t="s">
        <v>127</v>
      </c>
      <c r="BM261" s="199" t="s">
        <v>390</v>
      </c>
    </row>
    <row r="262" spans="1:65" s="209" customFormat="1">
      <c r="B262" s="201"/>
      <c r="C262" s="202"/>
      <c r="D262" s="203" t="s">
        <v>129</v>
      </c>
      <c r="E262" s="204" t="s">
        <v>1</v>
      </c>
      <c r="F262" s="205" t="s">
        <v>391</v>
      </c>
      <c r="G262" s="202"/>
      <c r="H262" s="204" t="s">
        <v>1</v>
      </c>
      <c r="I262" s="313"/>
      <c r="J262" s="202"/>
      <c r="K262" s="202"/>
      <c r="L262" s="91"/>
      <c r="M262" s="206"/>
      <c r="N262" s="207"/>
      <c r="O262" s="207"/>
      <c r="P262" s="207"/>
      <c r="Q262" s="207"/>
      <c r="R262" s="207"/>
      <c r="S262" s="207"/>
      <c r="T262" s="208"/>
      <c r="AT262" s="210" t="s">
        <v>129</v>
      </c>
      <c r="AU262" s="210" t="s">
        <v>79</v>
      </c>
      <c r="AV262" s="209" t="s">
        <v>77</v>
      </c>
      <c r="AW262" s="209" t="s">
        <v>28</v>
      </c>
      <c r="AX262" s="209" t="s">
        <v>72</v>
      </c>
      <c r="AY262" s="210" t="s">
        <v>120</v>
      </c>
    </row>
    <row r="263" spans="1:65" s="219" customFormat="1">
      <c r="B263" s="211"/>
      <c r="C263" s="212"/>
      <c r="D263" s="203" t="s">
        <v>129</v>
      </c>
      <c r="E263" s="213" t="s">
        <v>1</v>
      </c>
      <c r="F263" s="214" t="s">
        <v>356</v>
      </c>
      <c r="G263" s="212"/>
      <c r="H263" s="215">
        <v>1359</v>
      </c>
      <c r="I263" s="314"/>
      <c r="J263" s="212"/>
      <c r="K263" s="212"/>
      <c r="L263" s="92"/>
      <c r="M263" s="216"/>
      <c r="N263" s="217"/>
      <c r="O263" s="217"/>
      <c r="P263" s="217"/>
      <c r="Q263" s="217"/>
      <c r="R263" s="217"/>
      <c r="S263" s="217"/>
      <c r="T263" s="218"/>
      <c r="AT263" s="220" t="s">
        <v>129</v>
      </c>
      <c r="AU263" s="220" t="s">
        <v>79</v>
      </c>
      <c r="AV263" s="219" t="s">
        <v>79</v>
      </c>
      <c r="AW263" s="219" t="s">
        <v>28</v>
      </c>
      <c r="AX263" s="219" t="s">
        <v>72</v>
      </c>
      <c r="AY263" s="220" t="s">
        <v>120</v>
      </c>
    </row>
    <row r="264" spans="1:65" s="229" customFormat="1">
      <c r="B264" s="221"/>
      <c r="C264" s="222"/>
      <c r="D264" s="203" t="s">
        <v>129</v>
      </c>
      <c r="E264" s="223" t="s">
        <v>1</v>
      </c>
      <c r="F264" s="224" t="s">
        <v>132</v>
      </c>
      <c r="G264" s="222"/>
      <c r="H264" s="225">
        <v>1359</v>
      </c>
      <c r="I264" s="315"/>
      <c r="J264" s="222"/>
      <c r="K264" s="222"/>
      <c r="L264" s="93"/>
      <c r="M264" s="226"/>
      <c r="N264" s="227"/>
      <c r="O264" s="227"/>
      <c r="P264" s="227"/>
      <c r="Q264" s="227"/>
      <c r="R264" s="227"/>
      <c r="S264" s="227"/>
      <c r="T264" s="228"/>
      <c r="AT264" s="230" t="s">
        <v>129</v>
      </c>
      <c r="AU264" s="230" t="s">
        <v>79</v>
      </c>
      <c r="AV264" s="229" t="s">
        <v>127</v>
      </c>
      <c r="AW264" s="229" t="s">
        <v>28</v>
      </c>
      <c r="AX264" s="229" t="s">
        <v>77</v>
      </c>
      <c r="AY264" s="230" t="s">
        <v>120</v>
      </c>
    </row>
    <row r="265" spans="1:65" s="102" customFormat="1" ht="24" customHeight="1">
      <c r="A265" s="259"/>
      <c r="B265" s="129"/>
      <c r="C265" s="189" t="s">
        <v>392</v>
      </c>
      <c r="D265" s="189" t="s">
        <v>122</v>
      </c>
      <c r="E265" s="190" t="s">
        <v>388</v>
      </c>
      <c r="F265" s="191" t="s">
        <v>389</v>
      </c>
      <c r="G265" s="192" t="s">
        <v>125</v>
      </c>
      <c r="H265" s="193">
        <v>1.5</v>
      </c>
      <c r="I265" s="312"/>
      <c r="J265" s="194">
        <f>ROUND(I265*H265,2)</f>
        <v>0</v>
      </c>
      <c r="K265" s="191" t="s">
        <v>126</v>
      </c>
      <c r="L265" s="90"/>
      <c r="M265" s="195" t="s">
        <v>1</v>
      </c>
      <c r="N265" s="196" t="s">
        <v>37</v>
      </c>
      <c r="O265" s="197">
        <v>7.0999999999999994E-2</v>
      </c>
      <c r="P265" s="197">
        <f>O265*H265</f>
        <v>0.10649999999999998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AR265" s="199" t="s">
        <v>127</v>
      </c>
      <c r="AT265" s="199" t="s">
        <v>122</v>
      </c>
      <c r="AU265" s="199" t="s">
        <v>79</v>
      </c>
      <c r="AY265" s="96" t="s">
        <v>120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96" t="s">
        <v>77</v>
      </c>
      <c r="BK265" s="200">
        <f>ROUND(I265*H265,2)</f>
        <v>0</v>
      </c>
      <c r="BL265" s="96" t="s">
        <v>127</v>
      </c>
      <c r="BM265" s="199" t="s">
        <v>393</v>
      </c>
    </row>
    <row r="266" spans="1:65" s="209" customFormat="1">
      <c r="B266" s="201"/>
      <c r="C266" s="202"/>
      <c r="D266" s="203" t="s">
        <v>129</v>
      </c>
      <c r="E266" s="204" t="s">
        <v>1</v>
      </c>
      <c r="F266" s="205" t="s">
        <v>381</v>
      </c>
      <c r="G266" s="202"/>
      <c r="H266" s="204" t="s">
        <v>1</v>
      </c>
      <c r="I266" s="313"/>
      <c r="J266" s="202"/>
      <c r="K266" s="202"/>
      <c r="L266" s="91"/>
      <c r="M266" s="206"/>
      <c r="N266" s="207"/>
      <c r="O266" s="207"/>
      <c r="P266" s="207"/>
      <c r="Q266" s="207"/>
      <c r="R266" s="207"/>
      <c r="S266" s="207"/>
      <c r="T266" s="208"/>
      <c r="AT266" s="210" t="s">
        <v>129</v>
      </c>
      <c r="AU266" s="210" t="s">
        <v>79</v>
      </c>
      <c r="AV266" s="209" t="s">
        <v>77</v>
      </c>
      <c r="AW266" s="209" t="s">
        <v>28</v>
      </c>
      <c r="AX266" s="209" t="s">
        <v>72</v>
      </c>
      <c r="AY266" s="210" t="s">
        <v>120</v>
      </c>
    </row>
    <row r="267" spans="1:65" s="219" customFormat="1">
      <c r="B267" s="211"/>
      <c r="C267" s="212"/>
      <c r="D267" s="203" t="s">
        <v>129</v>
      </c>
      <c r="E267" s="213" t="s">
        <v>1</v>
      </c>
      <c r="F267" s="214" t="s">
        <v>143</v>
      </c>
      <c r="G267" s="212"/>
      <c r="H267" s="215">
        <v>1.5</v>
      </c>
      <c r="I267" s="314"/>
      <c r="J267" s="212"/>
      <c r="K267" s="212"/>
      <c r="L267" s="92"/>
      <c r="M267" s="216"/>
      <c r="N267" s="217"/>
      <c r="O267" s="217"/>
      <c r="P267" s="217"/>
      <c r="Q267" s="217"/>
      <c r="R267" s="217"/>
      <c r="S267" s="217"/>
      <c r="T267" s="218"/>
      <c r="AT267" s="220" t="s">
        <v>129</v>
      </c>
      <c r="AU267" s="220" t="s">
        <v>79</v>
      </c>
      <c r="AV267" s="219" t="s">
        <v>79</v>
      </c>
      <c r="AW267" s="219" t="s">
        <v>28</v>
      </c>
      <c r="AX267" s="219" t="s">
        <v>72</v>
      </c>
      <c r="AY267" s="220" t="s">
        <v>120</v>
      </c>
    </row>
    <row r="268" spans="1:65" s="229" customFormat="1">
      <c r="B268" s="221"/>
      <c r="C268" s="222"/>
      <c r="D268" s="203" t="s">
        <v>129</v>
      </c>
      <c r="E268" s="223" t="s">
        <v>1</v>
      </c>
      <c r="F268" s="224" t="s">
        <v>132</v>
      </c>
      <c r="G268" s="222"/>
      <c r="H268" s="225">
        <v>1.5</v>
      </c>
      <c r="I268" s="315"/>
      <c r="J268" s="222"/>
      <c r="K268" s="222"/>
      <c r="L268" s="93"/>
      <c r="M268" s="226"/>
      <c r="N268" s="227"/>
      <c r="O268" s="227"/>
      <c r="P268" s="227"/>
      <c r="Q268" s="227"/>
      <c r="R268" s="227"/>
      <c r="S268" s="227"/>
      <c r="T268" s="228"/>
      <c r="AT268" s="230" t="s">
        <v>129</v>
      </c>
      <c r="AU268" s="230" t="s">
        <v>79</v>
      </c>
      <c r="AV268" s="229" t="s">
        <v>127</v>
      </c>
      <c r="AW268" s="229" t="s">
        <v>28</v>
      </c>
      <c r="AX268" s="229" t="s">
        <v>77</v>
      </c>
      <c r="AY268" s="230" t="s">
        <v>120</v>
      </c>
    </row>
    <row r="269" spans="1:65" s="183" customFormat="1" ht="22.9" customHeight="1">
      <c r="B269" s="173"/>
      <c r="C269" s="174"/>
      <c r="D269" s="175" t="s">
        <v>71</v>
      </c>
      <c r="E269" s="187" t="s">
        <v>168</v>
      </c>
      <c r="F269" s="187" t="s">
        <v>198</v>
      </c>
      <c r="G269" s="174"/>
      <c r="H269" s="174"/>
      <c r="I269" s="317"/>
      <c r="J269" s="188">
        <f>BK269</f>
        <v>0</v>
      </c>
      <c r="K269" s="174"/>
      <c r="L269" s="178"/>
      <c r="M269" s="179"/>
      <c r="N269" s="180"/>
      <c r="O269" s="180"/>
      <c r="P269" s="181">
        <f>SUM(P270:P297)</f>
        <v>173.57049999999998</v>
      </c>
      <c r="Q269" s="180"/>
      <c r="R269" s="181">
        <f>SUM(R270:R297)</f>
        <v>159.44771000000003</v>
      </c>
      <c r="S269" s="180"/>
      <c r="T269" s="182">
        <f>SUM(T270:T297)</f>
        <v>0.03</v>
      </c>
      <c r="AR269" s="184" t="s">
        <v>77</v>
      </c>
      <c r="AT269" s="185" t="s">
        <v>71</v>
      </c>
      <c r="AU269" s="185" t="s">
        <v>77</v>
      </c>
      <c r="AY269" s="184" t="s">
        <v>120</v>
      </c>
      <c r="BK269" s="186">
        <f>SUM(BK270:BK297)</f>
        <v>0</v>
      </c>
    </row>
    <row r="270" spans="1:65" s="102" customFormat="1" ht="24" customHeight="1">
      <c r="A270" s="259"/>
      <c r="B270" s="129"/>
      <c r="C270" s="189" t="s">
        <v>394</v>
      </c>
      <c r="D270" s="189" t="s">
        <v>122</v>
      </c>
      <c r="E270" s="190" t="s">
        <v>395</v>
      </c>
      <c r="F270" s="191" t="s">
        <v>396</v>
      </c>
      <c r="G270" s="192" t="s">
        <v>146</v>
      </c>
      <c r="H270" s="193">
        <v>1081</v>
      </c>
      <c r="I270" s="312"/>
      <c r="J270" s="194">
        <f>ROUND(I270*H270,2)</f>
        <v>0</v>
      </c>
      <c r="K270" s="191" t="s">
        <v>126</v>
      </c>
      <c r="L270" s="90"/>
      <c r="M270" s="195" t="s">
        <v>1</v>
      </c>
      <c r="N270" s="196" t="s">
        <v>37</v>
      </c>
      <c r="O270" s="197">
        <v>0.14000000000000001</v>
      </c>
      <c r="P270" s="197">
        <f>O270*H270</f>
        <v>151.34</v>
      </c>
      <c r="Q270" s="197">
        <v>0.10095</v>
      </c>
      <c r="R270" s="197">
        <f>Q270*H270</f>
        <v>109.12694999999999</v>
      </c>
      <c r="S270" s="197">
        <v>0</v>
      </c>
      <c r="T270" s="198">
        <f>S270*H270</f>
        <v>0</v>
      </c>
      <c r="AR270" s="199" t="s">
        <v>127</v>
      </c>
      <c r="AT270" s="199" t="s">
        <v>122</v>
      </c>
      <c r="AU270" s="199" t="s">
        <v>79</v>
      </c>
      <c r="AY270" s="96" t="s">
        <v>120</v>
      </c>
      <c r="BE270" s="200">
        <f>IF(N270="základní",J270,0)</f>
        <v>0</v>
      </c>
      <c r="BF270" s="200">
        <f>IF(N270="snížená",J270,0)</f>
        <v>0</v>
      </c>
      <c r="BG270" s="200">
        <f>IF(N270="zákl. přenesená",J270,0)</f>
        <v>0</v>
      </c>
      <c r="BH270" s="200">
        <f>IF(N270="sníž. přenesená",J270,0)</f>
        <v>0</v>
      </c>
      <c r="BI270" s="200">
        <f>IF(N270="nulová",J270,0)</f>
        <v>0</v>
      </c>
      <c r="BJ270" s="96" t="s">
        <v>77</v>
      </c>
      <c r="BK270" s="200">
        <f>ROUND(I270*H270,2)</f>
        <v>0</v>
      </c>
      <c r="BL270" s="96" t="s">
        <v>127</v>
      </c>
      <c r="BM270" s="199" t="s">
        <v>397</v>
      </c>
    </row>
    <row r="271" spans="1:65" s="209" customFormat="1" ht="22.5">
      <c r="B271" s="201"/>
      <c r="C271" s="202"/>
      <c r="D271" s="203" t="s">
        <v>129</v>
      </c>
      <c r="E271" s="204" t="s">
        <v>1</v>
      </c>
      <c r="F271" s="205" t="s">
        <v>398</v>
      </c>
      <c r="G271" s="202"/>
      <c r="H271" s="204" t="s">
        <v>1</v>
      </c>
      <c r="I271" s="313"/>
      <c r="J271" s="202"/>
      <c r="K271" s="202"/>
      <c r="L271" s="91"/>
      <c r="M271" s="206"/>
      <c r="N271" s="207"/>
      <c r="O271" s="207"/>
      <c r="P271" s="207"/>
      <c r="Q271" s="207"/>
      <c r="R271" s="207"/>
      <c r="S271" s="207"/>
      <c r="T271" s="208"/>
      <c r="AT271" s="210" t="s">
        <v>129</v>
      </c>
      <c r="AU271" s="210" t="s">
        <v>79</v>
      </c>
      <c r="AV271" s="209" t="s">
        <v>77</v>
      </c>
      <c r="AW271" s="209" t="s">
        <v>28</v>
      </c>
      <c r="AX271" s="209" t="s">
        <v>72</v>
      </c>
      <c r="AY271" s="210" t="s">
        <v>120</v>
      </c>
    </row>
    <row r="272" spans="1:65" s="219" customFormat="1">
      <c r="B272" s="211"/>
      <c r="C272" s="212"/>
      <c r="D272" s="203" t="s">
        <v>129</v>
      </c>
      <c r="E272" s="213" t="s">
        <v>1</v>
      </c>
      <c r="F272" s="214" t="s">
        <v>399</v>
      </c>
      <c r="G272" s="212"/>
      <c r="H272" s="215">
        <v>1081</v>
      </c>
      <c r="I272" s="314"/>
      <c r="J272" s="212"/>
      <c r="K272" s="212"/>
      <c r="L272" s="92"/>
      <c r="M272" s="216"/>
      <c r="N272" s="217"/>
      <c r="O272" s="217"/>
      <c r="P272" s="217"/>
      <c r="Q272" s="217"/>
      <c r="R272" s="217"/>
      <c r="S272" s="217"/>
      <c r="T272" s="218"/>
      <c r="AT272" s="220" t="s">
        <v>129</v>
      </c>
      <c r="AU272" s="220" t="s">
        <v>79</v>
      </c>
      <c r="AV272" s="219" t="s">
        <v>79</v>
      </c>
      <c r="AW272" s="219" t="s">
        <v>28</v>
      </c>
      <c r="AX272" s="219" t="s">
        <v>72</v>
      </c>
      <c r="AY272" s="220" t="s">
        <v>120</v>
      </c>
    </row>
    <row r="273" spans="1:65" s="229" customFormat="1">
      <c r="B273" s="221"/>
      <c r="C273" s="222"/>
      <c r="D273" s="203" t="s">
        <v>129</v>
      </c>
      <c r="E273" s="223" t="s">
        <v>1</v>
      </c>
      <c r="F273" s="224" t="s">
        <v>132</v>
      </c>
      <c r="G273" s="222"/>
      <c r="H273" s="225">
        <v>1081</v>
      </c>
      <c r="I273" s="315"/>
      <c r="J273" s="222"/>
      <c r="K273" s="222"/>
      <c r="L273" s="93"/>
      <c r="M273" s="226"/>
      <c r="N273" s="227"/>
      <c r="O273" s="227"/>
      <c r="P273" s="227"/>
      <c r="Q273" s="227"/>
      <c r="R273" s="227"/>
      <c r="S273" s="227"/>
      <c r="T273" s="228"/>
      <c r="AT273" s="230" t="s">
        <v>129</v>
      </c>
      <c r="AU273" s="230" t="s">
        <v>79</v>
      </c>
      <c r="AV273" s="229" t="s">
        <v>127</v>
      </c>
      <c r="AW273" s="229" t="s">
        <v>28</v>
      </c>
      <c r="AX273" s="229" t="s">
        <v>77</v>
      </c>
      <c r="AY273" s="230" t="s">
        <v>120</v>
      </c>
    </row>
    <row r="274" spans="1:65" s="102" customFormat="1" ht="16.5" customHeight="1">
      <c r="A274" s="259"/>
      <c r="B274" s="129"/>
      <c r="C274" s="231" t="s">
        <v>400</v>
      </c>
      <c r="D274" s="231" t="s">
        <v>185</v>
      </c>
      <c r="E274" s="232" t="s">
        <v>401</v>
      </c>
      <c r="F274" s="233" t="s">
        <v>402</v>
      </c>
      <c r="G274" s="234" t="s">
        <v>146</v>
      </c>
      <c r="H274" s="235">
        <v>1091.81</v>
      </c>
      <c r="I274" s="316"/>
      <c r="J274" s="236">
        <f>ROUND(I274*H274,2)</f>
        <v>0</v>
      </c>
      <c r="K274" s="233" t="s">
        <v>126</v>
      </c>
      <c r="L274" s="237"/>
      <c r="M274" s="238" t="s">
        <v>1</v>
      </c>
      <c r="N274" s="239" t="s">
        <v>37</v>
      </c>
      <c r="O274" s="197">
        <v>0</v>
      </c>
      <c r="P274" s="197">
        <f>O274*H274</f>
        <v>0</v>
      </c>
      <c r="Q274" s="197">
        <v>4.5999999999999999E-2</v>
      </c>
      <c r="R274" s="197">
        <f>Q274*H274</f>
        <v>50.223259999999996</v>
      </c>
      <c r="S274" s="197">
        <v>0</v>
      </c>
      <c r="T274" s="198">
        <f>S274*H274</f>
        <v>0</v>
      </c>
      <c r="AR274" s="199" t="s">
        <v>167</v>
      </c>
      <c r="AT274" s="199" t="s">
        <v>185</v>
      </c>
      <c r="AU274" s="199" t="s">
        <v>79</v>
      </c>
      <c r="AY274" s="96" t="s">
        <v>120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96" t="s">
        <v>77</v>
      </c>
      <c r="BK274" s="200">
        <f>ROUND(I274*H274,2)</f>
        <v>0</v>
      </c>
      <c r="BL274" s="96" t="s">
        <v>127</v>
      </c>
      <c r="BM274" s="199" t="s">
        <v>403</v>
      </c>
    </row>
    <row r="275" spans="1:65" s="209" customFormat="1">
      <c r="B275" s="201"/>
      <c r="C275" s="202"/>
      <c r="D275" s="203" t="s">
        <v>129</v>
      </c>
      <c r="E275" s="204" t="s">
        <v>1</v>
      </c>
      <c r="F275" s="205" t="s">
        <v>404</v>
      </c>
      <c r="G275" s="202"/>
      <c r="H275" s="204" t="s">
        <v>1</v>
      </c>
      <c r="I275" s="313"/>
      <c r="J275" s="202"/>
      <c r="K275" s="202"/>
      <c r="L275" s="91"/>
      <c r="M275" s="206"/>
      <c r="N275" s="207"/>
      <c r="O275" s="207"/>
      <c r="P275" s="207"/>
      <c r="Q275" s="207"/>
      <c r="R275" s="207"/>
      <c r="S275" s="207"/>
      <c r="T275" s="208"/>
      <c r="AT275" s="210" t="s">
        <v>129</v>
      </c>
      <c r="AU275" s="210" t="s">
        <v>79</v>
      </c>
      <c r="AV275" s="209" t="s">
        <v>77</v>
      </c>
      <c r="AW275" s="209" t="s">
        <v>28</v>
      </c>
      <c r="AX275" s="209" t="s">
        <v>72</v>
      </c>
      <c r="AY275" s="210" t="s">
        <v>120</v>
      </c>
    </row>
    <row r="276" spans="1:65" s="219" customFormat="1">
      <c r="B276" s="211"/>
      <c r="C276" s="212"/>
      <c r="D276" s="203" t="s">
        <v>129</v>
      </c>
      <c r="E276" s="213" t="s">
        <v>1</v>
      </c>
      <c r="F276" s="214" t="s">
        <v>405</v>
      </c>
      <c r="G276" s="212"/>
      <c r="H276" s="215">
        <v>1091.81</v>
      </c>
      <c r="I276" s="314"/>
      <c r="J276" s="212"/>
      <c r="K276" s="212"/>
      <c r="L276" s="92"/>
      <c r="M276" s="216"/>
      <c r="N276" s="217"/>
      <c r="O276" s="217"/>
      <c r="P276" s="217"/>
      <c r="Q276" s="217"/>
      <c r="R276" s="217"/>
      <c r="S276" s="217"/>
      <c r="T276" s="218"/>
      <c r="AT276" s="220" t="s">
        <v>129</v>
      </c>
      <c r="AU276" s="220" t="s">
        <v>79</v>
      </c>
      <c r="AV276" s="219" t="s">
        <v>79</v>
      </c>
      <c r="AW276" s="219" t="s">
        <v>28</v>
      </c>
      <c r="AX276" s="219" t="s">
        <v>72</v>
      </c>
      <c r="AY276" s="220" t="s">
        <v>120</v>
      </c>
    </row>
    <row r="277" spans="1:65" s="229" customFormat="1">
      <c r="B277" s="221"/>
      <c r="C277" s="222"/>
      <c r="D277" s="203" t="s">
        <v>129</v>
      </c>
      <c r="E277" s="223" t="s">
        <v>1</v>
      </c>
      <c r="F277" s="224" t="s">
        <v>132</v>
      </c>
      <c r="G277" s="222"/>
      <c r="H277" s="225">
        <v>1091.81</v>
      </c>
      <c r="I277" s="315"/>
      <c r="J277" s="222"/>
      <c r="K277" s="222"/>
      <c r="L277" s="93"/>
      <c r="M277" s="226"/>
      <c r="N277" s="227"/>
      <c r="O277" s="227"/>
      <c r="P277" s="227"/>
      <c r="Q277" s="227"/>
      <c r="R277" s="227"/>
      <c r="S277" s="227"/>
      <c r="T277" s="228"/>
      <c r="AT277" s="230" t="s">
        <v>129</v>
      </c>
      <c r="AU277" s="230" t="s">
        <v>79</v>
      </c>
      <c r="AV277" s="229" t="s">
        <v>127</v>
      </c>
      <c r="AW277" s="229" t="s">
        <v>28</v>
      </c>
      <c r="AX277" s="229" t="s">
        <v>77</v>
      </c>
      <c r="AY277" s="230" t="s">
        <v>120</v>
      </c>
    </row>
    <row r="278" spans="1:65" s="102" customFormat="1" ht="24" customHeight="1">
      <c r="A278" s="259"/>
      <c r="B278" s="129"/>
      <c r="C278" s="189" t="s">
        <v>406</v>
      </c>
      <c r="D278" s="189" t="s">
        <v>122</v>
      </c>
      <c r="E278" s="190" t="s">
        <v>407</v>
      </c>
      <c r="F278" s="191" t="s">
        <v>408</v>
      </c>
      <c r="G278" s="192" t="s">
        <v>146</v>
      </c>
      <c r="H278" s="193">
        <v>3</v>
      </c>
      <c r="I278" s="312"/>
      <c r="J278" s="194">
        <f>ROUND(I278*H278,2)</f>
        <v>0</v>
      </c>
      <c r="K278" s="191" t="s">
        <v>126</v>
      </c>
      <c r="L278" s="90"/>
      <c r="M278" s="195" t="s">
        <v>1</v>
      </c>
      <c r="N278" s="196" t="s">
        <v>37</v>
      </c>
      <c r="O278" s="197">
        <v>0.25700000000000001</v>
      </c>
      <c r="P278" s="197">
        <f>O278*H278</f>
        <v>0.77100000000000002</v>
      </c>
      <c r="Q278" s="197">
        <v>3.4000000000000002E-4</v>
      </c>
      <c r="R278" s="197">
        <f>Q278*H278</f>
        <v>1.0200000000000001E-3</v>
      </c>
      <c r="S278" s="197">
        <v>0</v>
      </c>
      <c r="T278" s="198">
        <f>S278*H278</f>
        <v>0</v>
      </c>
      <c r="AR278" s="199" t="s">
        <v>127</v>
      </c>
      <c r="AT278" s="199" t="s">
        <v>122</v>
      </c>
      <c r="AU278" s="199" t="s">
        <v>79</v>
      </c>
      <c r="AY278" s="96" t="s">
        <v>120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96" t="s">
        <v>77</v>
      </c>
      <c r="BK278" s="200">
        <f>ROUND(I278*H278,2)</f>
        <v>0</v>
      </c>
      <c r="BL278" s="96" t="s">
        <v>127</v>
      </c>
      <c r="BM278" s="199" t="s">
        <v>409</v>
      </c>
    </row>
    <row r="279" spans="1:65" s="209" customFormat="1">
      <c r="B279" s="201"/>
      <c r="C279" s="202"/>
      <c r="D279" s="203" t="s">
        <v>129</v>
      </c>
      <c r="E279" s="204" t="s">
        <v>1</v>
      </c>
      <c r="F279" s="205" t="s">
        <v>410</v>
      </c>
      <c r="G279" s="202"/>
      <c r="H279" s="204" t="s">
        <v>1</v>
      </c>
      <c r="I279" s="313"/>
      <c r="J279" s="202"/>
      <c r="K279" s="202"/>
      <c r="L279" s="91"/>
      <c r="M279" s="206"/>
      <c r="N279" s="207"/>
      <c r="O279" s="207"/>
      <c r="P279" s="207"/>
      <c r="Q279" s="207"/>
      <c r="R279" s="207"/>
      <c r="S279" s="207"/>
      <c r="T279" s="208"/>
      <c r="AT279" s="210" t="s">
        <v>129</v>
      </c>
      <c r="AU279" s="210" t="s">
        <v>79</v>
      </c>
      <c r="AV279" s="209" t="s">
        <v>77</v>
      </c>
      <c r="AW279" s="209" t="s">
        <v>28</v>
      </c>
      <c r="AX279" s="209" t="s">
        <v>72</v>
      </c>
      <c r="AY279" s="210" t="s">
        <v>120</v>
      </c>
    </row>
    <row r="280" spans="1:65" s="219" customFormat="1">
      <c r="B280" s="211"/>
      <c r="C280" s="212"/>
      <c r="D280" s="203" t="s">
        <v>129</v>
      </c>
      <c r="E280" s="213" t="s">
        <v>1</v>
      </c>
      <c r="F280" s="214" t="s">
        <v>138</v>
      </c>
      <c r="G280" s="212"/>
      <c r="H280" s="215">
        <v>3</v>
      </c>
      <c r="I280" s="314"/>
      <c r="J280" s="212"/>
      <c r="K280" s="212"/>
      <c r="L280" s="92"/>
      <c r="M280" s="216"/>
      <c r="N280" s="217"/>
      <c r="O280" s="217"/>
      <c r="P280" s="217"/>
      <c r="Q280" s="217"/>
      <c r="R280" s="217"/>
      <c r="S280" s="217"/>
      <c r="T280" s="218"/>
      <c r="AT280" s="220" t="s">
        <v>129</v>
      </c>
      <c r="AU280" s="220" t="s">
        <v>79</v>
      </c>
      <c r="AV280" s="219" t="s">
        <v>79</v>
      </c>
      <c r="AW280" s="219" t="s">
        <v>28</v>
      </c>
      <c r="AX280" s="219" t="s">
        <v>72</v>
      </c>
      <c r="AY280" s="220" t="s">
        <v>120</v>
      </c>
    </row>
    <row r="281" spans="1:65" s="229" customFormat="1">
      <c r="B281" s="221"/>
      <c r="C281" s="222"/>
      <c r="D281" s="203" t="s">
        <v>129</v>
      </c>
      <c r="E281" s="223" t="s">
        <v>1</v>
      </c>
      <c r="F281" s="224" t="s">
        <v>132</v>
      </c>
      <c r="G281" s="222"/>
      <c r="H281" s="225">
        <v>3</v>
      </c>
      <c r="I281" s="315"/>
      <c r="J281" s="222"/>
      <c r="K281" s="222"/>
      <c r="L281" s="93"/>
      <c r="M281" s="226"/>
      <c r="N281" s="227"/>
      <c r="O281" s="227"/>
      <c r="P281" s="227"/>
      <c r="Q281" s="227"/>
      <c r="R281" s="227"/>
      <c r="S281" s="227"/>
      <c r="T281" s="228"/>
      <c r="AT281" s="230" t="s">
        <v>129</v>
      </c>
      <c r="AU281" s="230" t="s">
        <v>79</v>
      </c>
      <c r="AV281" s="229" t="s">
        <v>127</v>
      </c>
      <c r="AW281" s="229" t="s">
        <v>28</v>
      </c>
      <c r="AX281" s="229" t="s">
        <v>77</v>
      </c>
      <c r="AY281" s="230" t="s">
        <v>120</v>
      </c>
    </row>
    <row r="282" spans="1:65" s="102" customFormat="1" ht="24" customHeight="1">
      <c r="A282" s="259"/>
      <c r="B282" s="129"/>
      <c r="C282" s="189" t="s">
        <v>411</v>
      </c>
      <c r="D282" s="189" t="s">
        <v>122</v>
      </c>
      <c r="E282" s="190" t="s">
        <v>412</v>
      </c>
      <c r="F282" s="191" t="s">
        <v>413</v>
      </c>
      <c r="G282" s="192" t="s">
        <v>125</v>
      </c>
      <c r="H282" s="193">
        <v>268</v>
      </c>
      <c r="I282" s="312"/>
      <c r="J282" s="194">
        <f>ROUND(I282*H282,2)</f>
        <v>0</v>
      </c>
      <c r="K282" s="191" t="s">
        <v>126</v>
      </c>
      <c r="L282" s="90"/>
      <c r="M282" s="195" t="s">
        <v>1</v>
      </c>
      <c r="N282" s="196" t="s">
        <v>37</v>
      </c>
      <c r="O282" s="197">
        <v>0.08</v>
      </c>
      <c r="P282" s="197">
        <f>O282*H282</f>
        <v>21.44</v>
      </c>
      <c r="Q282" s="197">
        <v>3.6000000000000002E-4</v>
      </c>
      <c r="R282" s="197">
        <f>Q282*H282</f>
        <v>9.648000000000001E-2</v>
      </c>
      <c r="S282" s="197">
        <v>0</v>
      </c>
      <c r="T282" s="198">
        <f>S282*H282</f>
        <v>0</v>
      </c>
      <c r="AR282" s="199" t="s">
        <v>127</v>
      </c>
      <c r="AT282" s="199" t="s">
        <v>122</v>
      </c>
      <c r="AU282" s="199" t="s">
        <v>79</v>
      </c>
      <c r="AY282" s="96" t="s">
        <v>120</v>
      </c>
      <c r="BE282" s="200">
        <f>IF(N282="základní",J282,0)</f>
        <v>0</v>
      </c>
      <c r="BF282" s="200">
        <f>IF(N282="snížená",J282,0)</f>
        <v>0</v>
      </c>
      <c r="BG282" s="200">
        <f>IF(N282="zákl. přenesená",J282,0)</f>
        <v>0</v>
      </c>
      <c r="BH282" s="200">
        <f>IF(N282="sníž. přenesená",J282,0)</f>
        <v>0</v>
      </c>
      <c r="BI282" s="200">
        <f>IF(N282="nulová",J282,0)</f>
        <v>0</v>
      </c>
      <c r="BJ282" s="96" t="s">
        <v>77</v>
      </c>
      <c r="BK282" s="200">
        <f>ROUND(I282*H282,2)</f>
        <v>0</v>
      </c>
      <c r="BL282" s="96" t="s">
        <v>127</v>
      </c>
      <c r="BM282" s="199" t="s">
        <v>414</v>
      </c>
    </row>
    <row r="283" spans="1:65" s="209" customFormat="1" ht="22.5">
      <c r="B283" s="201"/>
      <c r="C283" s="202"/>
      <c r="D283" s="203" t="s">
        <v>129</v>
      </c>
      <c r="E283" s="204" t="s">
        <v>1</v>
      </c>
      <c r="F283" s="205" t="s">
        <v>415</v>
      </c>
      <c r="G283" s="202"/>
      <c r="H283" s="204" t="s">
        <v>1</v>
      </c>
      <c r="I283" s="313"/>
      <c r="J283" s="202"/>
      <c r="K283" s="202"/>
      <c r="L283" s="91"/>
      <c r="M283" s="206"/>
      <c r="N283" s="207"/>
      <c r="O283" s="207"/>
      <c r="P283" s="207"/>
      <c r="Q283" s="207"/>
      <c r="R283" s="207"/>
      <c r="S283" s="207"/>
      <c r="T283" s="208"/>
      <c r="AT283" s="210" t="s">
        <v>129</v>
      </c>
      <c r="AU283" s="210" t="s">
        <v>79</v>
      </c>
      <c r="AV283" s="209" t="s">
        <v>77</v>
      </c>
      <c r="AW283" s="209" t="s">
        <v>28</v>
      </c>
      <c r="AX283" s="209" t="s">
        <v>72</v>
      </c>
      <c r="AY283" s="210" t="s">
        <v>120</v>
      </c>
    </row>
    <row r="284" spans="1:65" s="219" customFormat="1">
      <c r="B284" s="211"/>
      <c r="C284" s="212"/>
      <c r="D284" s="203" t="s">
        <v>129</v>
      </c>
      <c r="E284" s="213" t="s">
        <v>1</v>
      </c>
      <c r="F284" s="214" t="s">
        <v>361</v>
      </c>
      <c r="G284" s="212"/>
      <c r="H284" s="215">
        <v>268</v>
      </c>
      <c r="I284" s="314"/>
      <c r="J284" s="212"/>
      <c r="K284" s="212"/>
      <c r="L284" s="92"/>
      <c r="M284" s="216"/>
      <c r="N284" s="217"/>
      <c r="O284" s="217"/>
      <c r="P284" s="217"/>
      <c r="Q284" s="217"/>
      <c r="R284" s="217"/>
      <c r="S284" s="217"/>
      <c r="T284" s="218"/>
      <c r="AT284" s="220" t="s">
        <v>129</v>
      </c>
      <c r="AU284" s="220" t="s">
        <v>79</v>
      </c>
      <c r="AV284" s="219" t="s">
        <v>79</v>
      </c>
      <c r="AW284" s="219" t="s">
        <v>28</v>
      </c>
      <c r="AX284" s="219" t="s">
        <v>72</v>
      </c>
      <c r="AY284" s="220" t="s">
        <v>120</v>
      </c>
    </row>
    <row r="285" spans="1:65" s="229" customFormat="1">
      <c r="B285" s="221"/>
      <c r="C285" s="222"/>
      <c r="D285" s="203" t="s">
        <v>129</v>
      </c>
      <c r="E285" s="223" t="s">
        <v>1</v>
      </c>
      <c r="F285" s="224" t="s">
        <v>132</v>
      </c>
      <c r="G285" s="222"/>
      <c r="H285" s="225">
        <v>268</v>
      </c>
      <c r="I285" s="315"/>
      <c r="J285" s="222"/>
      <c r="K285" s="222"/>
      <c r="L285" s="93"/>
      <c r="M285" s="226"/>
      <c r="N285" s="227"/>
      <c r="O285" s="227"/>
      <c r="P285" s="227"/>
      <c r="Q285" s="227"/>
      <c r="R285" s="227"/>
      <c r="S285" s="227"/>
      <c r="T285" s="228"/>
      <c r="AT285" s="230" t="s">
        <v>129</v>
      </c>
      <c r="AU285" s="230" t="s">
        <v>79</v>
      </c>
      <c r="AV285" s="229" t="s">
        <v>127</v>
      </c>
      <c r="AW285" s="229" t="s">
        <v>28</v>
      </c>
      <c r="AX285" s="229" t="s">
        <v>77</v>
      </c>
      <c r="AY285" s="230" t="s">
        <v>120</v>
      </c>
    </row>
    <row r="286" spans="1:65" s="102" customFormat="1" ht="16.5" customHeight="1">
      <c r="A286" s="259"/>
      <c r="B286" s="129"/>
      <c r="C286" s="189" t="s">
        <v>416</v>
      </c>
      <c r="D286" s="189" t="s">
        <v>122</v>
      </c>
      <c r="E286" s="190" t="s">
        <v>417</v>
      </c>
      <c r="F286" s="191" t="s">
        <v>418</v>
      </c>
      <c r="G286" s="192" t="s">
        <v>125</v>
      </c>
      <c r="H286" s="193">
        <v>1.5</v>
      </c>
      <c r="I286" s="312"/>
      <c r="J286" s="194">
        <f>ROUND(I286*H286,2)</f>
        <v>0</v>
      </c>
      <c r="K286" s="191" t="s">
        <v>126</v>
      </c>
      <c r="L286" s="90"/>
      <c r="M286" s="195" t="s">
        <v>1</v>
      </c>
      <c r="N286" s="196" t="s">
        <v>37</v>
      </c>
      <c r="O286" s="197">
        <v>1.2999999999999999E-2</v>
      </c>
      <c r="P286" s="197">
        <f>O286*H286</f>
        <v>1.95E-2</v>
      </c>
      <c r="Q286" s="197">
        <v>0</v>
      </c>
      <c r="R286" s="197">
        <f>Q286*H286</f>
        <v>0</v>
      </c>
      <c r="S286" s="197">
        <v>0.02</v>
      </c>
      <c r="T286" s="198">
        <f>S286*H286</f>
        <v>0.03</v>
      </c>
      <c r="AR286" s="199" t="s">
        <v>127</v>
      </c>
      <c r="AT286" s="199" t="s">
        <v>122</v>
      </c>
      <c r="AU286" s="199" t="s">
        <v>79</v>
      </c>
      <c r="AY286" s="96" t="s">
        <v>120</v>
      </c>
      <c r="BE286" s="200">
        <f>IF(N286="základní",J286,0)</f>
        <v>0</v>
      </c>
      <c r="BF286" s="200">
        <f>IF(N286="snížená",J286,0)</f>
        <v>0</v>
      </c>
      <c r="BG286" s="200">
        <f>IF(N286="zákl. přenesená",J286,0)</f>
        <v>0</v>
      </c>
      <c r="BH286" s="200">
        <f>IF(N286="sníž. přenesená",J286,0)</f>
        <v>0</v>
      </c>
      <c r="BI286" s="200">
        <f>IF(N286="nulová",J286,0)</f>
        <v>0</v>
      </c>
      <c r="BJ286" s="96" t="s">
        <v>77</v>
      </c>
      <c r="BK286" s="200">
        <f>ROUND(I286*H286,2)</f>
        <v>0</v>
      </c>
      <c r="BL286" s="96" t="s">
        <v>127</v>
      </c>
      <c r="BM286" s="199" t="s">
        <v>419</v>
      </c>
    </row>
    <row r="287" spans="1:65" s="209" customFormat="1">
      <c r="B287" s="201"/>
      <c r="C287" s="202"/>
      <c r="D287" s="203" t="s">
        <v>129</v>
      </c>
      <c r="E287" s="204" t="s">
        <v>1</v>
      </c>
      <c r="F287" s="205" t="s">
        <v>381</v>
      </c>
      <c r="G287" s="202"/>
      <c r="H287" s="204" t="s">
        <v>1</v>
      </c>
      <c r="I287" s="313"/>
      <c r="J287" s="202"/>
      <c r="K287" s="202"/>
      <c r="L287" s="91"/>
      <c r="M287" s="206"/>
      <c r="N287" s="207"/>
      <c r="O287" s="207"/>
      <c r="P287" s="207"/>
      <c r="Q287" s="207"/>
      <c r="R287" s="207"/>
      <c r="S287" s="207"/>
      <c r="T287" s="208"/>
      <c r="AT287" s="210" t="s">
        <v>129</v>
      </c>
      <c r="AU287" s="210" t="s">
        <v>79</v>
      </c>
      <c r="AV287" s="209" t="s">
        <v>77</v>
      </c>
      <c r="AW287" s="209" t="s">
        <v>28</v>
      </c>
      <c r="AX287" s="209" t="s">
        <v>72</v>
      </c>
      <c r="AY287" s="210" t="s">
        <v>120</v>
      </c>
    </row>
    <row r="288" spans="1:65" s="219" customFormat="1">
      <c r="B288" s="211"/>
      <c r="C288" s="212"/>
      <c r="D288" s="203" t="s">
        <v>129</v>
      </c>
      <c r="E288" s="213" t="s">
        <v>1</v>
      </c>
      <c r="F288" s="214" t="s">
        <v>420</v>
      </c>
      <c r="G288" s="212"/>
      <c r="H288" s="215">
        <v>1.5</v>
      </c>
      <c r="I288" s="314"/>
      <c r="J288" s="212"/>
      <c r="K288" s="212"/>
      <c r="L288" s="92"/>
      <c r="M288" s="216"/>
      <c r="N288" s="217"/>
      <c r="O288" s="217"/>
      <c r="P288" s="217"/>
      <c r="Q288" s="217"/>
      <c r="R288" s="217"/>
      <c r="S288" s="217"/>
      <c r="T288" s="218"/>
      <c r="AT288" s="220" t="s">
        <v>129</v>
      </c>
      <c r="AU288" s="220" t="s">
        <v>79</v>
      </c>
      <c r="AV288" s="219" t="s">
        <v>79</v>
      </c>
      <c r="AW288" s="219" t="s">
        <v>28</v>
      </c>
      <c r="AX288" s="219" t="s">
        <v>72</v>
      </c>
      <c r="AY288" s="220" t="s">
        <v>120</v>
      </c>
    </row>
    <row r="289" spans="1:65" s="229" customFormat="1">
      <c r="B289" s="221"/>
      <c r="C289" s="222"/>
      <c r="D289" s="203" t="s">
        <v>129</v>
      </c>
      <c r="E289" s="223" t="s">
        <v>1</v>
      </c>
      <c r="F289" s="224" t="s">
        <v>132</v>
      </c>
      <c r="G289" s="222"/>
      <c r="H289" s="225">
        <v>1.5</v>
      </c>
      <c r="I289" s="315"/>
      <c r="J289" s="222"/>
      <c r="K289" s="222"/>
      <c r="L289" s="93"/>
      <c r="M289" s="226"/>
      <c r="N289" s="227"/>
      <c r="O289" s="227"/>
      <c r="P289" s="227"/>
      <c r="Q289" s="227"/>
      <c r="R289" s="227"/>
      <c r="S289" s="227"/>
      <c r="T289" s="228"/>
      <c r="AT289" s="230" t="s">
        <v>129</v>
      </c>
      <c r="AU289" s="230" t="s">
        <v>79</v>
      </c>
      <c r="AV289" s="229" t="s">
        <v>127</v>
      </c>
      <c r="AW289" s="229" t="s">
        <v>28</v>
      </c>
      <c r="AX289" s="229" t="s">
        <v>77</v>
      </c>
      <c r="AY289" s="230" t="s">
        <v>120</v>
      </c>
    </row>
    <row r="290" spans="1:65" s="102" customFormat="1" ht="16.5" customHeight="1">
      <c r="A290" s="259"/>
      <c r="B290" s="129"/>
      <c r="C290" s="189" t="s">
        <v>421</v>
      </c>
      <c r="D290" s="189" t="s">
        <v>122</v>
      </c>
      <c r="E290" s="190" t="s">
        <v>422</v>
      </c>
      <c r="F290" s="191" t="s">
        <v>423</v>
      </c>
      <c r="G290" s="192" t="s">
        <v>146</v>
      </c>
      <c r="H290" s="193">
        <v>11</v>
      </c>
      <c r="I290" s="312"/>
      <c r="J290" s="194">
        <f>ROUND(I290*H290,2)</f>
        <v>0</v>
      </c>
      <c r="K290" s="191" t="s">
        <v>1</v>
      </c>
      <c r="L290" s="90"/>
      <c r="M290" s="195" t="s">
        <v>1</v>
      </c>
      <c r="N290" s="196" t="s">
        <v>37</v>
      </c>
      <c r="O290" s="197">
        <v>0</v>
      </c>
      <c r="P290" s="197">
        <f>O290*H290</f>
        <v>0</v>
      </c>
      <c r="Q290" s="197">
        <v>0</v>
      </c>
      <c r="R290" s="197">
        <f>Q290*H290</f>
        <v>0</v>
      </c>
      <c r="S290" s="197">
        <v>0</v>
      </c>
      <c r="T290" s="198">
        <f>S290*H290</f>
        <v>0</v>
      </c>
      <c r="AR290" s="199" t="s">
        <v>127</v>
      </c>
      <c r="AT290" s="199" t="s">
        <v>122</v>
      </c>
      <c r="AU290" s="199" t="s">
        <v>79</v>
      </c>
      <c r="AY290" s="96" t="s">
        <v>120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96" t="s">
        <v>77</v>
      </c>
      <c r="BK290" s="200">
        <f>ROUND(I290*H290,2)</f>
        <v>0</v>
      </c>
      <c r="BL290" s="96" t="s">
        <v>127</v>
      </c>
      <c r="BM290" s="199" t="s">
        <v>424</v>
      </c>
    </row>
    <row r="291" spans="1:65" s="209" customFormat="1">
      <c r="B291" s="201"/>
      <c r="C291" s="202"/>
      <c r="D291" s="203" t="s">
        <v>129</v>
      </c>
      <c r="E291" s="204" t="s">
        <v>1</v>
      </c>
      <c r="F291" s="205" t="s">
        <v>425</v>
      </c>
      <c r="G291" s="202"/>
      <c r="H291" s="204" t="s">
        <v>1</v>
      </c>
      <c r="I291" s="313"/>
      <c r="J291" s="202"/>
      <c r="K291" s="202"/>
      <c r="L291" s="91"/>
      <c r="M291" s="206"/>
      <c r="N291" s="207"/>
      <c r="O291" s="207"/>
      <c r="P291" s="207"/>
      <c r="Q291" s="207"/>
      <c r="R291" s="207"/>
      <c r="S291" s="207"/>
      <c r="T291" s="208"/>
      <c r="AT291" s="210" t="s">
        <v>129</v>
      </c>
      <c r="AU291" s="210" t="s">
        <v>79</v>
      </c>
      <c r="AV291" s="209" t="s">
        <v>77</v>
      </c>
      <c r="AW291" s="209" t="s">
        <v>28</v>
      </c>
      <c r="AX291" s="209" t="s">
        <v>72</v>
      </c>
      <c r="AY291" s="210" t="s">
        <v>120</v>
      </c>
    </row>
    <row r="292" spans="1:65" s="219" customFormat="1">
      <c r="B292" s="211"/>
      <c r="C292" s="212"/>
      <c r="D292" s="203" t="s">
        <v>129</v>
      </c>
      <c r="E292" s="213" t="s">
        <v>1</v>
      </c>
      <c r="F292" s="214" t="s">
        <v>178</v>
      </c>
      <c r="G292" s="212"/>
      <c r="H292" s="215">
        <v>11</v>
      </c>
      <c r="I292" s="314"/>
      <c r="J292" s="212"/>
      <c r="K292" s="212"/>
      <c r="L292" s="92"/>
      <c r="M292" s="216"/>
      <c r="N292" s="217"/>
      <c r="O292" s="217"/>
      <c r="P292" s="217"/>
      <c r="Q292" s="217"/>
      <c r="R292" s="217"/>
      <c r="S292" s="217"/>
      <c r="T292" s="218"/>
      <c r="AT292" s="220" t="s">
        <v>129</v>
      </c>
      <c r="AU292" s="220" t="s">
        <v>79</v>
      </c>
      <c r="AV292" s="219" t="s">
        <v>79</v>
      </c>
      <c r="AW292" s="219" t="s">
        <v>28</v>
      </c>
      <c r="AX292" s="219" t="s">
        <v>72</v>
      </c>
      <c r="AY292" s="220" t="s">
        <v>120</v>
      </c>
    </row>
    <row r="293" spans="1:65" s="229" customFormat="1">
      <c r="B293" s="221"/>
      <c r="C293" s="222"/>
      <c r="D293" s="203" t="s">
        <v>129</v>
      </c>
      <c r="E293" s="223" t="s">
        <v>1</v>
      </c>
      <c r="F293" s="224" t="s">
        <v>132</v>
      </c>
      <c r="G293" s="222"/>
      <c r="H293" s="225">
        <v>11</v>
      </c>
      <c r="I293" s="315"/>
      <c r="J293" s="222"/>
      <c r="K293" s="222"/>
      <c r="L293" s="93"/>
      <c r="M293" s="226"/>
      <c r="N293" s="227"/>
      <c r="O293" s="227"/>
      <c r="P293" s="227"/>
      <c r="Q293" s="227"/>
      <c r="R293" s="227"/>
      <c r="S293" s="227"/>
      <c r="T293" s="228"/>
      <c r="AT293" s="230" t="s">
        <v>129</v>
      </c>
      <c r="AU293" s="230" t="s">
        <v>79</v>
      </c>
      <c r="AV293" s="229" t="s">
        <v>127</v>
      </c>
      <c r="AW293" s="229" t="s">
        <v>28</v>
      </c>
      <c r="AX293" s="229" t="s">
        <v>77</v>
      </c>
      <c r="AY293" s="230" t="s">
        <v>120</v>
      </c>
    </row>
    <row r="294" spans="1:65" s="102" customFormat="1" ht="16.5" customHeight="1">
      <c r="A294" s="259"/>
      <c r="B294" s="129"/>
      <c r="C294" s="189" t="s">
        <v>426</v>
      </c>
      <c r="D294" s="189" t="s">
        <v>122</v>
      </c>
      <c r="E294" s="190" t="s">
        <v>427</v>
      </c>
      <c r="F294" s="191" t="s">
        <v>428</v>
      </c>
      <c r="G294" s="192" t="s">
        <v>146</v>
      </c>
      <c r="H294" s="193">
        <v>175</v>
      </c>
      <c r="I294" s="312"/>
      <c r="J294" s="194">
        <f>ROUND(I294*H294,2)</f>
        <v>0</v>
      </c>
      <c r="K294" s="191" t="s">
        <v>1</v>
      </c>
      <c r="L294" s="90"/>
      <c r="M294" s="195" t="s">
        <v>1</v>
      </c>
      <c r="N294" s="196" t="s">
        <v>37</v>
      </c>
      <c r="O294" s="197">
        <v>0</v>
      </c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AR294" s="199" t="s">
        <v>127</v>
      </c>
      <c r="AT294" s="199" t="s">
        <v>122</v>
      </c>
      <c r="AU294" s="199" t="s">
        <v>79</v>
      </c>
      <c r="AY294" s="96" t="s">
        <v>120</v>
      </c>
      <c r="BE294" s="200">
        <f>IF(N294="základní",J294,0)</f>
        <v>0</v>
      </c>
      <c r="BF294" s="200">
        <f>IF(N294="snížená",J294,0)</f>
        <v>0</v>
      </c>
      <c r="BG294" s="200">
        <f>IF(N294="zákl. přenesená",J294,0)</f>
        <v>0</v>
      </c>
      <c r="BH294" s="200">
        <f>IF(N294="sníž. přenesená",J294,0)</f>
        <v>0</v>
      </c>
      <c r="BI294" s="200">
        <f>IF(N294="nulová",J294,0)</f>
        <v>0</v>
      </c>
      <c r="BJ294" s="96" t="s">
        <v>77</v>
      </c>
      <c r="BK294" s="200">
        <f>ROUND(I294*H294,2)</f>
        <v>0</v>
      </c>
      <c r="BL294" s="96" t="s">
        <v>127</v>
      </c>
      <c r="BM294" s="199" t="s">
        <v>429</v>
      </c>
    </row>
    <row r="295" spans="1:65" s="209" customFormat="1" ht="22.5">
      <c r="B295" s="201"/>
      <c r="C295" s="202"/>
      <c r="D295" s="203" t="s">
        <v>129</v>
      </c>
      <c r="E295" s="204" t="s">
        <v>1</v>
      </c>
      <c r="F295" s="205" t="s">
        <v>430</v>
      </c>
      <c r="G295" s="202"/>
      <c r="H295" s="204" t="s">
        <v>1</v>
      </c>
      <c r="I295" s="313"/>
      <c r="J295" s="202"/>
      <c r="K295" s="202"/>
      <c r="L295" s="91"/>
      <c r="M295" s="206"/>
      <c r="N295" s="207"/>
      <c r="O295" s="207"/>
      <c r="P295" s="207"/>
      <c r="Q295" s="207"/>
      <c r="R295" s="207"/>
      <c r="S295" s="207"/>
      <c r="T295" s="208"/>
      <c r="AT295" s="210" t="s">
        <v>129</v>
      </c>
      <c r="AU295" s="210" t="s">
        <v>79</v>
      </c>
      <c r="AV295" s="209" t="s">
        <v>77</v>
      </c>
      <c r="AW295" s="209" t="s">
        <v>28</v>
      </c>
      <c r="AX295" s="209" t="s">
        <v>72</v>
      </c>
      <c r="AY295" s="210" t="s">
        <v>120</v>
      </c>
    </row>
    <row r="296" spans="1:65" s="219" customFormat="1" ht="22.5">
      <c r="B296" s="211"/>
      <c r="C296" s="212"/>
      <c r="D296" s="203" t="s">
        <v>129</v>
      </c>
      <c r="E296" s="213" t="s">
        <v>1</v>
      </c>
      <c r="F296" s="214" t="s">
        <v>431</v>
      </c>
      <c r="G296" s="212"/>
      <c r="H296" s="215">
        <v>175</v>
      </c>
      <c r="I296" s="314"/>
      <c r="J296" s="212"/>
      <c r="K296" s="212"/>
      <c r="L296" s="92"/>
      <c r="M296" s="216"/>
      <c r="N296" s="217"/>
      <c r="O296" s="217"/>
      <c r="P296" s="217"/>
      <c r="Q296" s="217"/>
      <c r="R296" s="217"/>
      <c r="S296" s="217"/>
      <c r="T296" s="218"/>
      <c r="AT296" s="220" t="s">
        <v>129</v>
      </c>
      <c r="AU296" s="220" t="s">
        <v>79</v>
      </c>
      <c r="AV296" s="219" t="s">
        <v>79</v>
      </c>
      <c r="AW296" s="219" t="s">
        <v>28</v>
      </c>
      <c r="AX296" s="219" t="s">
        <v>72</v>
      </c>
      <c r="AY296" s="220" t="s">
        <v>120</v>
      </c>
    </row>
    <row r="297" spans="1:65" s="229" customFormat="1">
      <c r="B297" s="221"/>
      <c r="C297" s="222"/>
      <c r="D297" s="203" t="s">
        <v>129</v>
      </c>
      <c r="E297" s="223" t="s">
        <v>1</v>
      </c>
      <c r="F297" s="224" t="s">
        <v>132</v>
      </c>
      <c r="G297" s="222"/>
      <c r="H297" s="225">
        <v>175</v>
      </c>
      <c r="I297" s="315"/>
      <c r="J297" s="222"/>
      <c r="K297" s="222"/>
      <c r="L297" s="93"/>
      <c r="M297" s="226"/>
      <c r="N297" s="227"/>
      <c r="O297" s="227"/>
      <c r="P297" s="227"/>
      <c r="Q297" s="227"/>
      <c r="R297" s="227"/>
      <c r="S297" s="227"/>
      <c r="T297" s="228"/>
      <c r="AT297" s="230" t="s">
        <v>129</v>
      </c>
      <c r="AU297" s="230" t="s">
        <v>79</v>
      </c>
      <c r="AV297" s="229" t="s">
        <v>127</v>
      </c>
      <c r="AW297" s="229" t="s">
        <v>28</v>
      </c>
      <c r="AX297" s="229" t="s">
        <v>77</v>
      </c>
      <c r="AY297" s="230" t="s">
        <v>120</v>
      </c>
    </row>
    <row r="298" spans="1:65" s="183" customFormat="1" ht="22.9" customHeight="1">
      <c r="B298" s="173"/>
      <c r="C298" s="174"/>
      <c r="D298" s="175" t="s">
        <v>71</v>
      </c>
      <c r="E298" s="187" t="s">
        <v>251</v>
      </c>
      <c r="F298" s="187" t="s">
        <v>252</v>
      </c>
      <c r="G298" s="174"/>
      <c r="H298" s="174"/>
      <c r="I298" s="317"/>
      <c r="J298" s="188">
        <f>BK298</f>
        <v>0</v>
      </c>
      <c r="K298" s="174"/>
      <c r="L298" s="178"/>
      <c r="M298" s="179"/>
      <c r="N298" s="180"/>
      <c r="O298" s="180"/>
      <c r="P298" s="181">
        <f>SUM(P299:P300)</f>
        <v>18.314307999999997</v>
      </c>
      <c r="Q298" s="180"/>
      <c r="R298" s="181">
        <f>SUM(R299:R300)</f>
        <v>0</v>
      </c>
      <c r="S298" s="180"/>
      <c r="T298" s="182">
        <f>SUM(T299:T300)</f>
        <v>0</v>
      </c>
      <c r="AR298" s="184" t="s">
        <v>77</v>
      </c>
      <c r="AT298" s="185" t="s">
        <v>71</v>
      </c>
      <c r="AU298" s="185" t="s">
        <v>77</v>
      </c>
      <c r="AY298" s="184" t="s">
        <v>120</v>
      </c>
      <c r="BK298" s="186">
        <f>SUM(BK299:BK300)</f>
        <v>0</v>
      </c>
    </row>
    <row r="299" spans="1:65" s="102" customFormat="1" ht="24" customHeight="1">
      <c r="A299" s="259"/>
      <c r="B299" s="129"/>
      <c r="C299" s="189" t="s">
        <v>432</v>
      </c>
      <c r="D299" s="189" t="s">
        <v>122</v>
      </c>
      <c r="E299" s="190" t="s">
        <v>254</v>
      </c>
      <c r="F299" s="191" t="s">
        <v>255</v>
      </c>
      <c r="G299" s="192" t="s">
        <v>180</v>
      </c>
      <c r="H299" s="193">
        <v>257.94799999999998</v>
      </c>
      <c r="I299" s="312"/>
      <c r="J299" s="194">
        <f>ROUND(I299*H299,2)</f>
        <v>0</v>
      </c>
      <c r="K299" s="191" t="s">
        <v>126</v>
      </c>
      <c r="L299" s="90"/>
      <c r="M299" s="195" t="s">
        <v>1</v>
      </c>
      <c r="N299" s="196" t="s">
        <v>37</v>
      </c>
      <c r="O299" s="197">
        <v>6.6000000000000003E-2</v>
      </c>
      <c r="P299" s="197">
        <f>O299*H299</f>
        <v>17.024567999999999</v>
      </c>
      <c r="Q299" s="197">
        <v>0</v>
      </c>
      <c r="R299" s="197">
        <f>Q299*H299</f>
        <v>0</v>
      </c>
      <c r="S299" s="197">
        <v>0</v>
      </c>
      <c r="T299" s="198">
        <f>S299*H299</f>
        <v>0</v>
      </c>
      <c r="AR299" s="199" t="s">
        <v>127</v>
      </c>
      <c r="AT299" s="199" t="s">
        <v>122</v>
      </c>
      <c r="AU299" s="199" t="s">
        <v>79</v>
      </c>
      <c r="AY299" s="96" t="s">
        <v>120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96" t="s">
        <v>77</v>
      </c>
      <c r="BK299" s="200">
        <f>ROUND(I299*H299,2)</f>
        <v>0</v>
      </c>
      <c r="BL299" s="96" t="s">
        <v>127</v>
      </c>
      <c r="BM299" s="199" t="s">
        <v>433</v>
      </c>
    </row>
    <row r="300" spans="1:65" s="102" customFormat="1" ht="24" customHeight="1">
      <c r="A300" s="259"/>
      <c r="B300" s="129"/>
      <c r="C300" s="189" t="s">
        <v>434</v>
      </c>
      <c r="D300" s="189" t="s">
        <v>122</v>
      </c>
      <c r="E300" s="190" t="s">
        <v>258</v>
      </c>
      <c r="F300" s="191" t="s">
        <v>259</v>
      </c>
      <c r="G300" s="192" t="s">
        <v>180</v>
      </c>
      <c r="H300" s="193">
        <v>257.94799999999998</v>
      </c>
      <c r="I300" s="312"/>
      <c r="J300" s="194">
        <f>ROUND(I300*H300,2)</f>
        <v>0</v>
      </c>
      <c r="K300" s="191" t="s">
        <v>126</v>
      </c>
      <c r="L300" s="90"/>
      <c r="M300" s="240" t="s">
        <v>1</v>
      </c>
      <c r="N300" s="241" t="s">
        <v>37</v>
      </c>
      <c r="O300" s="242">
        <v>5.0000000000000001E-3</v>
      </c>
      <c r="P300" s="242">
        <f>O300*H300</f>
        <v>1.2897399999999999</v>
      </c>
      <c r="Q300" s="242">
        <v>0</v>
      </c>
      <c r="R300" s="242">
        <f>Q300*H300</f>
        <v>0</v>
      </c>
      <c r="S300" s="242">
        <v>0</v>
      </c>
      <c r="T300" s="243">
        <f>S300*H300</f>
        <v>0</v>
      </c>
      <c r="AR300" s="199" t="s">
        <v>127</v>
      </c>
      <c r="AT300" s="199" t="s">
        <v>122</v>
      </c>
      <c r="AU300" s="199" t="s">
        <v>79</v>
      </c>
      <c r="AY300" s="96" t="s">
        <v>120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96" t="s">
        <v>77</v>
      </c>
      <c r="BK300" s="200">
        <f>ROUND(I300*H300,2)</f>
        <v>0</v>
      </c>
      <c r="BL300" s="96" t="s">
        <v>127</v>
      </c>
      <c r="BM300" s="199" t="s">
        <v>435</v>
      </c>
    </row>
    <row r="301" spans="1:65" s="102" customFormat="1" ht="6.95" customHeight="1">
      <c r="A301" s="259"/>
      <c r="B301" s="153"/>
      <c r="C301" s="154"/>
      <c r="D301" s="154"/>
      <c r="E301" s="154"/>
      <c r="F301" s="154"/>
      <c r="G301" s="154"/>
      <c r="H301" s="154"/>
      <c r="I301" s="154"/>
      <c r="J301" s="154"/>
      <c r="K301" s="154"/>
      <c r="L301" s="90"/>
    </row>
  </sheetData>
  <sheetProtection password="CEC8" sheet="1" objects="1" scenarios="1"/>
  <autoFilter ref="C124:K300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BM169"/>
  <sheetViews>
    <sheetView showGridLines="0" topLeftCell="A109" workbookViewId="0">
      <selection activeCell="Z126" sqref="Z126"/>
    </sheetView>
  </sheetViews>
  <sheetFormatPr defaultColWidth="9.1640625" defaultRowHeight="11.25"/>
  <cols>
    <col min="1" max="1" width="8.33203125" style="256" customWidth="1"/>
    <col min="2" max="2" width="1.6640625" style="256" customWidth="1"/>
    <col min="3" max="3" width="4.1640625" style="256" customWidth="1"/>
    <col min="4" max="4" width="4.33203125" style="256" customWidth="1"/>
    <col min="5" max="5" width="17.1640625" style="256" customWidth="1"/>
    <col min="6" max="6" width="50.83203125" style="256" customWidth="1"/>
    <col min="7" max="7" width="7" style="256" customWidth="1"/>
    <col min="8" max="8" width="11.5" style="256" customWidth="1"/>
    <col min="9" max="11" width="20.1640625" style="256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1640625" style="95"/>
    <col min="44" max="65" width="9.33203125" style="95" hidden="1"/>
    <col min="66" max="16384" width="9.1640625" style="95"/>
  </cols>
  <sheetData>
    <row r="1" spans="1:46">
      <c r="A1" s="94"/>
    </row>
    <row r="2" spans="1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96" t="s">
        <v>89</v>
      </c>
    </row>
    <row r="3" spans="1:46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99"/>
      <c r="AT3" s="96" t="s">
        <v>79</v>
      </c>
    </row>
    <row r="4" spans="1:46" ht="24.95" customHeight="1">
      <c r="B4" s="99"/>
      <c r="D4" s="100" t="s">
        <v>90</v>
      </c>
      <c r="L4" s="99"/>
      <c r="M4" s="101" t="s">
        <v>10</v>
      </c>
      <c r="AT4" s="96" t="s">
        <v>4</v>
      </c>
    </row>
    <row r="5" spans="1:46" ht="6.95" customHeight="1">
      <c r="B5" s="99"/>
      <c r="L5" s="99"/>
    </row>
    <row r="6" spans="1:46" ht="12" customHeight="1">
      <c r="B6" s="99"/>
      <c r="D6" s="258" t="s">
        <v>14</v>
      </c>
      <c r="L6" s="99"/>
    </row>
    <row r="7" spans="1:46" ht="16.5" customHeight="1">
      <c r="B7" s="99"/>
      <c r="E7" s="306" t="str">
        <f>'Rekapitulace stavby'!K6</f>
        <v>Revitalizace sportovního areálu v Holicích  - Zpevněné plochy - 2. ČÁST</v>
      </c>
      <c r="F7" s="307"/>
      <c r="G7" s="307"/>
      <c r="H7" s="307"/>
      <c r="L7" s="99"/>
    </row>
    <row r="8" spans="1:46" ht="12" customHeight="1">
      <c r="B8" s="99"/>
      <c r="D8" s="258" t="s">
        <v>91</v>
      </c>
      <c r="L8" s="99"/>
    </row>
    <row r="9" spans="1:46" s="102" customFormat="1" ht="16.5" customHeight="1">
      <c r="A9" s="259"/>
      <c r="B9" s="90"/>
      <c r="C9" s="259"/>
      <c r="D9" s="259"/>
      <c r="E9" s="306" t="s">
        <v>479</v>
      </c>
      <c r="F9" s="308"/>
      <c r="G9" s="308"/>
      <c r="H9" s="308"/>
      <c r="I9" s="259"/>
      <c r="J9" s="259"/>
      <c r="K9" s="259"/>
      <c r="L9" s="90"/>
    </row>
    <row r="10" spans="1:46" s="102" customFormat="1" ht="12" customHeight="1">
      <c r="A10" s="259"/>
      <c r="B10" s="90"/>
      <c r="C10" s="259"/>
      <c r="D10" s="258" t="s">
        <v>92</v>
      </c>
      <c r="E10" s="259"/>
      <c r="F10" s="259"/>
      <c r="G10" s="259"/>
      <c r="H10" s="259"/>
      <c r="I10" s="259"/>
      <c r="J10" s="259"/>
      <c r="K10" s="259"/>
      <c r="L10" s="90"/>
    </row>
    <row r="11" spans="1:46" s="102" customFormat="1" ht="36.950000000000003" customHeight="1">
      <c r="A11" s="259"/>
      <c r="B11" s="90"/>
      <c r="C11" s="259"/>
      <c r="D11" s="259"/>
      <c r="E11" s="309" t="s">
        <v>436</v>
      </c>
      <c r="F11" s="308"/>
      <c r="G11" s="308"/>
      <c r="H11" s="308"/>
      <c r="I11" s="259"/>
      <c r="J11" s="259"/>
      <c r="K11" s="259"/>
      <c r="L11" s="90"/>
    </row>
    <row r="12" spans="1:46" s="102" customFormat="1">
      <c r="A12" s="259"/>
      <c r="B12" s="90"/>
      <c r="C12" s="259"/>
      <c r="D12" s="259"/>
      <c r="E12" s="259"/>
      <c r="F12" s="259"/>
      <c r="G12" s="259"/>
      <c r="H12" s="259"/>
      <c r="I12" s="259"/>
      <c r="J12" s="259"/>
      <c r="K12" s="259"/>
      <c r="L12" s="90"/>
    </row>
    <row r="13" spans="1:46" s="102" customFormat="1" ht="12" customHeight="1">
      <c r="A13" s="259"/>
      <c r="B13" s="90"/>
      <c r="C13" s="259"/>
      <c r="D13" s="258" t="s">
        <v>15</v>
      </c>
      <c r="E13" s="259"/>
      <c r="F13" s="260" t="s">
        <v>1</v>
      </c>
      <c r="G13" s="259"/>
      <c r="H13" s="259"/>
      <c r="I13" s="258" t="s">
        <v>16</v>
      </c>
      <c r="J13" s="260" t="s">
        <v>1</v>
      </c>
      <c r="K13" s="259"/>
      <c r="L13" s="90"/>
    </row>
    <row r="14" spans="1:46" s="102" customFormat="1" ht="12" customHeight="1">
      <c r="A14" s="259"/>
      <c r="B14" s="90"/>
      <c r="C14" s="259"/>
      <c r="D14" s="258" t="s">
        <v>17</v>
      </c>
      <c r="E14" s="259"/>
      <c r="F14" s="260" t="s">
        <v>18</v>
      </c>
      <c r="G14" s="259"/>
      <c r="H14" s="259"/>
      <c r="I14" s="258" t="s">
        <v>19</v>
      </c>
      <c r="J14" s="103" t="str">
        <f>'Rekapitulace stavby'!AN8</f>
        <v>10. 6. 2019</v>
      </c>
      <c r="K14" s="259"/>
      <c r="L14" s="90"/>
    </row>
    <row r="15" spans="1:46" s="102" customFormat="1" ht="10.9" customHeight="1">
      <c r="A15" s="259"/>
      <c r="B15" s="90"/>
      <c r="C15" s="259"/>
      <c r="D15" s="259"/>
      <c r="E15" s="259"/>
      <c r="F15" s="259"/>
      <c r="G15" s="259"/>
      <c r="H15" s="259"/>
      <c r="I15" s="259"/>
      <c r="J15" s="259"/>
      <c r="K15" s="259"/>
      <c r="L15" s="90"/>
    </row>
    <row r="16" spans="1:46" s="102" customFormat="1" ht="12" customHeight="1">
      <c r="A16" s="259"/>
      <c r="B16" s="90"/>
      <c r="C16" s="259"/>
      <c r="D16" s="258" t="s">
        <v>21</v>
      </c>
      <c r="E16" s="259"/>
      <c r="F16" s="259"/>
      <c r="G16" s="259"/>
      <c r="H16" s="259"/>
      <c r="I16" s="258" t="s">
        <v>22</v>
      </c>
      <c r="J16" s="260" t="str">
        <f>IF('Rekapitulace stavby'!AN10="","",'Rekapitulace stavby'!AN10)</f>
        <v/>
      </c>
      <c r="K16" s="259"/>
      <c r="L16" s="90"/>
    </row>
    <row r="17" spans="1:12" s="102" customFormat="1" ht="18" customHeight="1">
      <c r="A17" s="259"/>
      <c r="B17" s="90"/>
      <c r="C17" s="259"/>
      <c r="D17" s="259"/>
      <c r="E17" s="260" t="str">
        <f>IF('Rekapitulace stavby'!E11="","",'Rekapitulace stavby'!E11)</f>
        <v xml:space="preserve"> </v>
      </c>
      <c r="F17" s="259"/>
      <c r="G17" s="259"/>
      <c r="H17" s="259"/>
      <c r="I17" s="258" t="s">
        <v>24</v>
      </c>
      <c r="J17" s="260" t="str">
        <f>IF('Rekapitulace stavby'!AN11="","",'Rekapitulace stavby'!AN11)</f>
        <v/>
      </c>
      <c r="K17" s="259"/>
      <c r="L17" s="90"/>
    </row>
    <row r="18" spans="1:12" s="102" customFormat="1" ht="6.95" customHeight="1">
      <c r="A18" s="259"/>
      <c r="B18" s="90"/>
      <c r="C18" s="259"/>
      <c r="D18" s="259"/>
      <c r="E18" s="259"/>
      <c r="F18" s="259"/>
      <c r="G18" s="259"/>
      <c r="H18" s="259"/>
      <c r="I18" s="259"/>
      <c r="J18" s="259"/>
      <c r="K18" s="259"/>
      <c r="L18" s="90"/>
    </row>
    <row r="19" spans="1:12" s="102" customFormat="1" ht="12" customHeight="1">
      <c r="A19" s="259"/>
      <c r="B19" s="90"/>
      <c r="C19" s="259"/>
      <c r="D19" s="258" t="s">
        <v>25</v>
      </c>
      <c r="E19" s="259"/>
      <c r="F19" s="259"/>
      <c r="G19" s="259"/>
      <c r="H19" s="259"/>
      <c r="I19" s="258" t="s">
        <v>22</v>
      </c>
      <c r="J19" s="260" t="str">
        <f>'Rekapitulace stavby'!AN13</f>
        <v/>
      </c>
      <c r="K19" s="259"/>
      <c r="L19" s="90"/>
    </row>
    <row r="20" spans="1:12" s="102" customFormat="1" ht="18" customHeight="1">
      <c r="A20" s="259"/>
      <c r="B20" s="90"/>
      <c r="C20" s="259"/>
      <c r="D20" s="259"/>
      <c r="E20" s="310" t="str">
        <f>'Rekapitulace stavby'!E14</f>
        <v xml:space="preserve"> </v>
      </c>
      <c r="F20" s="310"/>
      <c r="G20" s="310"/>
      <c r="H20" s="310"/>
      <c r="I20" s="258" t="s">
        <v>24</v>
      </c>
      <c r="J20" s="260" t="str">
        <f>'Rekapitulace stavby'!AN14</f>
        <v/>
      </c>
      <c r="K20" s="259"/>
      <c r="L20" s="90"/>
    </row>
    <row r="21" spans="1:12" s="102" customFormat="1" ht="6.95" customHeight="1">
      <c r="A21" s="259"/>
      <c r="B21" s="90"/>
      <c r="C21" s="259"/>
      <c r="D21" s="259"/>
      <c r="E21" s="259"/>
      <c r="F21" s="259"/>
      <c r="G21" s="259"/>
      <c r="H21" s="259"/>
      <c r="I21" s="259"/>
      <c r="J21" s="259"/>
      <c r="K21" s="259"/>
      <c r="L21" s="90"/>
    </row>
    <row r="22" spans="1:12" s="102" customFormat="1" ht="12" customHeight="1">
      <c r="A22" s="259"/>
      <c r="B22" s="90"/>
      <c r="C22" s="259"/>
      <c r="D22" s="258" t="s">
        <v>26</v>
      </c>
      <c r="E22" s="259"/>
      <c r="F22" s="259"/>
      <c r="G22" s="259"/>
      <c r="H22" s="259"/>
      <c r="I22" s="258" t="s">
        <v>22</v>
      </c>
      <c r="J22" s="260" t="s">
        <v>1</v>
      </c>
      <c r="K22" s="259"/>
      <c r="L22" s="90"/>
    </row>
    <row r="23" spans="1:12" s="102" customFormat="1" ht="18" customHeight="1">
      <c r="A23" s="259"/>
      <c r="B23" s="90"/>
      <c r="C23" s="259"/>
      <c r="D23" s="259"/>
      <c r="E23" s="260" t="s">
        <v>27</v>
      </c>
      <c r="F23" s="259"/>
      <c r="G23" s="259"/>
      <c r="H23" s="259"/>
      <c r="I23" s="258" t="s">
        <v>24</v>
      </c>
      <c r="J23" s="260" t="s">
        <v>1</v>
      </c>
      <c r="K23" s="259"/>
      <c r="L23" s="90"/>
    </row>
    <row r="24" spans="1:12" s="102" customFormat="1" ht="6.95" customHeight="1">
      <c r="A24" s="259"/>
      <c r="B24" s="90"/>
      <c r="C24" s="259"/>
      <c r="D24" s="259"/>
      <c r="E24" s="259"/>
      <c r="F24" s="259"/>
      <c r="G24" s="259"/>
      <c r="H24" s="259"/>
      <c r="I24" s="259"/>
      <c r="J24" s="259"/>
      <c r="K24" s="259"/>
      <c r="L24" s="90"/>
    </row>
    <row r="25" spans="1:12" s="102" customFormat="1" ht="12" customHeight="1">
      <c r="A25" s="259"/>
      <c r="B25" s="90"/>
      <c r="C25" s="259"/>
      <c r="D25" s="258" t="s">
        <v>29</v>
      </c>
      <c r="E25" s="259"/>
      <c r="F25" s="259"/>
      <c r="G25" s="259"/>
      <c r="H25" s="259"/>
      <c r="I25" s="258" t="s">
        <v>22</v>
      </c>
      <c r="J25" s="260" t="s">
        <v>1</v>
      </c>
      <c r="K25" s="259"/>
      <c r="L25" s="90"/>
    </row>
    <row r="26" spans="1:12" s="102" customFormat="1" ht="18" customHeight="1">
      <c r="A26" s="259"/>
      <c r="B26" s="90"/>
      <c r="C26" s="259"/>
      <c r="D26" s="259"/>
      <c r="E26" s="260" t="s">
        <v>30</v>
      </c>
      <c r="F26" s="259"/>
      <c r="G26" s="259"/>
      <c r="H26" s="259"/>
      <c r="I26" s="258" t="s">
        <v>24</v>
      </c>
      <c r="J26" s="260" t="s">
        <v>1</v>
      </c>
      <c r="K26" s="259"/>
      <c r="L26" s="90"/>
    </row>
    <row r="27" spans="1:12" s="102" customFormat="1" ht="6.95" customHeight="1">
      <c r="A27" s="259"/>
      <c r="B27" s="90"/>
      <c r="C27" s="259"/>
      <c r="D27" s="259"/>
      <c r="E27" s="259"/>
      <c r="F27" s="259"/>
      <c r="G27" s="259"/>
      <c r="H27" s="259"/>
      <c r="I27" s="259"/>
      <c r="J27" s="259"/>
      <c r="K27" s="259"/>
      <c r="L27" s="90"/>
    </row>
    <row r="28" spans="1:12" s="102" customFormat="1" ht="12" customHeight="1">
      <c r="A28" s="259"/>
      <c r="B28" s="90"/>
      <c r="C28" s="259"/>
      <c r="D28" s="258" t="s">
        <v>31</v>
      </c>
      <c r="E28" s="259"/>
      <c r="F28" s="259"/>
      <c r="G28" s="259"/>
      <c r="H28" s="259"/>
      <c r="I28" s="259"/>
      <c r="J28" s="259"/>
      <c r="K28" s="259"/>
      <c r="L28" s="90"/>
    </row>
    <row r="29" spans="1:12" s="105" customFormat="1" ht="16.5" customHeight="1">
      <c r="B29" s="104"/>
      <c r="E29" s="311" t="s">
        <v>1</v>
      </c>
      <c r="F29" s="311"/>
      <c r="G29" s="311"/>
      <c r="H29" s="311"/>
      <c r="L29" s="104"/>
    </row>
    <row r="30" spans="1:12" s="102" customFormat="1" ht="6.95" customHeight="1">
      <c r="A30" s="259"/>
      <c r="B30" s="90"/>
      <c r="C30" s="259"/>
      <c r="D30" s="259"/>
      <c r="E30" s="259"/>
      <c r="F30" s="259"/>
      <c r="G30" s="259"/>
      <c r="H30" s="259"/>
      <c r="I30" s="259"/>
      <c r="J30" s="259"/>
      <c r="K30" s="259"/>
      <c r="L30" s="90"/>
    </row>
    <row r="31" spans="1:12" s="102" customFormat="1" ht="6.95" customHeight="1">
      <c r="A31" s="259"/>
      <c r="B31" s="90"/>
      <c r="C31" s="259"/>
      <c r="D31" s="106"/>
      <c r="E31" s="106"/>
      <c r="F31" s="106"/>
      <c r="G31" s="106"/>
      <c r="H31" s="106"/>
      <c r="I31" s="106"/>
      <c r="J31" s="106"/>
      <c r="K31" s="106"/>
      <c r="L31" s="90"/>
    </row>
    <row r="32" spans="1:12" s="102" customFormat="1" ht="25.35" customHeight="1">
      <c r="A32" s="259"/>
      <c r="B32" s="90"/>
      <c r="C32" s="259"/>
      <c r="D32" s="107" t="s">
        <v>32</v>
      </c>
      <c r="E32" s="259"/>
      <c r="F32" s="259"/>
      <c r="G32" s="259"/>
      <c r="H32" s="259"/>
      <c r="I32" s="259"/>
      <c r="J32" s="108">
        <f>ROUND(J123, 2)</f>
        <v>0</v>
      </c>
      <c r="K32" s="259"/>
      <c r="L32" s="90"/>
    </row>
    <row r="33" spans="1:12" s="102" customFormat="1" ht="6.95" customHeight="1">
      <c r="A33" s="259"/>
      <c r="B33" s="90"/>
      <c r="C33" s="259"/>
      <c r="D33" s="106"/>
      <c r="E33" s="106"/>
      <c r="F33" s="106"/>
      <c r="G33" s="106"/>
      <c r="H33" s="106"/>
      <c r="I33" s="106"/>
      <c r="J33" s="106"/>
      <c r="K33" s="106"/>
      <c r="L33" s="90"/>
    </row>
    <row r="34" spans="1:12" s="102" customFormat="1" ht="14.45" customHeight="1">
      <c r="A34" s="259"/>
      <c r="B34" s="90"/>
      <c r="C34" s="259"/>
      <c r="D34" s="259"/>
      <c r="E34" s="259"/>
      <c r="F34" s="109" t="s">
        <v>34</v>
      </c>
      <c r="G34" s="259"/>
      <c r="H34" s="259"/>
      <c r="I34" s="109" t="s">
        <v>33</v>
      </c>
      <c r="J34" s="109" t="s">
        <v>35</v>
      </c>
      <c r="K34" s="259"/>
      <c r="L34" s="90"/>
    </row>
    <row r="35" spans="1:12" s="102" customFormat="1" ht="14.45" customHeight="1">
      <c r="A35" s="259"/>
      <c r="B35" s="90"/>
      <c r="C35" s="259"/>
      <c r="D35" s="110" t="s">
        <v>36</v>
      </c>
      <c r="E35" s="258" t="s">
        <v>37</v>
      </c>
      <c r="F35" s="111">
        <f>ROUND((SUM(BE123:BE168)),  2)</f>
        <v>0</v>
      </c>
      <c r="G35" s="259"/>
      <c r="H35" s="259"/>
      <c r="I35" s="112">
        <v>0.21</v>
      </c>
      <c r="J35" s="111">
        <f>ROUND(((SUM(BE123:BE168))*I35),  2)</f>
        <v>0</v>
      </c>
      <c r="K35" s="259"/>
      <c r="L35" s="90"/>
    </row>
    <row r="36" spans="1:12" s="102" customFormat="1" ht="14.45" customHeight="1">
      <c r="A36" s="259"/>
      <c r="B36" s="90"/>
      <c r="C36" s="259"/>
      <c r="D36" s="259"/>
      <c r="E36" s="258" t="s">
        <v>38</v>
      </c>
      <c r="F36" s="111">
        <f>ROUND((SUM(BF123:BF168)),  2)</f>
        <v>0</v>
      </c>
      <c r="G36" s="259"/>
      <c r="H36" s="259"/>
      <c r="I36" s="112">
        <v>0.15</v>
      </c>
      <c r="J36" s="111">
        <f>ROUND(((SUM(BF123:BF168))*I36),  2)</f>
        <v>0</v>
      </c>
      <c r="K36" s="259"/>
      <c r="L36" s="90"/>
    </row>
    <row r="37" spans="1:12" s="102" customFormat="1" ht="14.45" hidden="1" customHeight="1">
      <c r="A37" s="259"/>
      <c r="B37" s="90"/>
      <c r="C37" s="259"/>
      <c r="D37" s="259"/>
      <c r="E37" s="258" t="s">
        <v>39</v>
      </c>
      <c r="F37" s="111">
        <f>ROUND((SUM(BG123:BG168)),  2)</f>
        <v>0</v>
      </c>
      <c r="G37" s="259"/>
      <c r="H37" s="259"/>
      <c r="I37" s="112">
        <v>0.21</v>
      </c>
      <c r="J37" s="111">
        <f>0</f>
        <v>0</v>
      </c>
      <c r="K37" s="259"/>
      <c r="L37" s="90"/>
    </row>
    <row r="38" spans="1:12" s="102" customFormat="1" ht="14.45" hidden="1" customHeight="1">
      <c r="A38" s="259"/>
      <c r="B38" s="90"/>
      <c r="C38" s="259"/>
      <c r="D38" s="259"/>
      <c r="E38" s="258" t="s">
        <v>40</v>
      </c>
      <c r="F38" s="111">
        <f>ROUND((SUM(BH123:BH168)),  2)</f>
        <v>0</v>
      </c>
      <c r="G38" s="259"/>
      <c r="H38" s="259"/>
      <c r="I38" s="112">
        <v>0.15</v>
      </c>
      <c r="J38" s="111">
        <f>0</f>
        <v>0</v>
      </c>
      <c r="K38" s="259"/>
      <c r="L38" s="90"/>
    </row>
    <row r="39" spans="1:12" s="102" customFormat="1" ht="14.45" hidden="1" customHeight="1">
      <c r="A39" s="259"/>
      <c r="B39" s="90"/>
      <c r="C39" s="259"/>
      <c r="D39" s="259"/>
      <c r="E39" s="258" t="s">
        <v>41</v>
      </c>
      <c r="F39" s="111">
        <f>ROUND((SUM(BI123:BI168)),  2)</f>
        <v>0</v>
      </c>
      <c r="G39" s="259"/>
      <c r="H39" s="259"/>
      <c r="I39" s="112">
        <v>0</v>
      </c>
      <c r="J39" s="111">
        <f>0</f>
        <v>0</v>
      </c>
      <c r="K39" s="259"/>
      <c r="L39" s="90"/>
    </row>
    <row r="40" spans="1:12" s="102" customFormat="1" ht="6.95" customHeight="1">
      <c r="A40" s="259"/>
      <c r="B40" s="90"/>
      <c r="C40" s="259"/>
      <c r="D40" s="259"/>
      <c r="E40" s="259"/>
      <c r="F40" s="259"/>
      <c r="G40" s="259"/>
      <c r="H40" s="259"/>
      <c r="I40" s="259"/>
      <c r="J40" s="259"/>
      <c r="K40" s="259"/>
      <c r="L40" s="90"/>
    </row>
    <row r="41" spans="1:12" s="102" customFormat="1" ht="25.35" customHeight="1">
      <c r="A41" s="259"/>
      <c r="B41" s="90"/>
      <c r="C41" s="259"/>
      <c r="D41" s="113" t="s">
        <v>42</v>
      </c>
      <c r="E41" s="114"/>
      <c r="F41" s="114"/>
      <c r="G41" s="115" t="s">
        <v>43</v>
      </c>
      <c r="H41" s="116" t="s">
        <v>44</v>
      </c>
      <c r="I41" s="114"/>
      <c r="J41" s="117">
        <f>SUM(J32:J39)</f>
        <v>0</v>
      </c>
      <c r="K41" s="118"/>
      <c r="L41" s="90"/>
    </row>
    <row r="42" spans="1:12" s="102" customFormat="1" ht="14.45" customHeight="1">
      <c r="A42" s="259"/>
      <c r="B42" s="90"/>
      <c r="C42" s="259"/>
      <c r="D42" s="259"/>
      <c r="E42" s="259"/>
      <c r="F42" s="259"/>
      <c r="G42" s="259"/>
      <c r="H42" s="259"/>
      <c r="I42" s="259"/>
      <c r="J42" s="259"/>
      <c r="K42" s="259"/>
      <c r="L42" s="90"/>
    </row>
    <row r="43" spans="1:12" ht="14.45" customHeight="1">
      <c r="B43" s="99"/>
      <c r="L43" s="99"/>
    </row>
    <row r="44" spans="1:12" ht="14.45" customHeight="1">
      <c r="B44" s="99"/>
      <c r="L44" s="99"/>
    </row>
    <row r="45" spans="1:12" ht="14.45" customHeight="1">
      <c r="B45" s="99"/>
      <c r="L45" s="99"/>
    </row>
    <row r="46" spans="1:12" ht="14.45" customHeight="1">
      <c r="B46" s="99"/>
      <c r="L46" s="99"/>
    </row>
    <row r="47" spans="1:12" ht="14.45" customHeight="1">
      <c r="B47" s="99"/>
      <c r="L47" s="99"/>
    </row>
    <row r="48" spans="1:12" ht="14.45" customHeight="1">
      <c r="B48" s="99"/>
      <c r="L48" s="99"/>
    </row>
    <row r="49" spans="1:12" ht="14.45" customHeight="1">
      <c r="B49" s="99"/>
      <c r="L49" s="99"/>
    </row>
    <row r="50" spans="1:12" s="102" customFormat="1" ht="14.45" customHeight="1">
      <c r="A50" s="259"/>
      <c r="B50" s="90"/>
      <c r="C50" s="259"/>
      <c r="D50" s="119" t="s">
        <v>45</v>
      </c>
      <c r="E50" s="120"/>
      <c r="F50" s="120"/>
      <c r="G50" s="119" t="s">
        <v>46</v>
      </c>
      <c r="H50" s="120"/>
      <c r="I50" s="120"/>
      <c r="J50" s="120"/>
      <c r="K50" s="120"/>
      <c r="L50" s="90"/>
    </row>
    <row r="51" spans="1:12">
      <c r="B51" s="99"/>
      <c r="L51" s="99"/>
    </row>
    <row r="52" spans="1:12">
      <c r="B52" s="99"/>
      <c r="L52" s="99"/>
    </row>
    <row r="53" spans="1:12">
      <c r="B53" s="99"/>
      <c r="L53" s="99"/>
    </row>
    <row r="54" spans="1:12">
      <c r="B54" s="99"/>
      <c r="L54" s="99"/>
    </row>
    <row r="55" spans="1:12">
      <c r="B55" s="99"/>
      <c r="L55" s="99"/>
    </row>
    <row r="56" spans="1:12">
      <c r="B56" s="99"/>
      <c r="L56" s="99"/>
    </row>
    <row r="57" spans="1:12">
      <c r="B57" s="99"/>
      <c r="L57" s="99"/>
    </row>
    <row r="58" spans="1:12">
      <c r="B58" s="99"/>
      <c r="L58" s="99"/>
    </row>
    <row r="59" spans="1:12">
      <c r="B59" s="99"/>
      <c r="L59" s="99"/>
    </row>
    <row r="60" spans="1:12">
      <c r="B60" s="99"/>
      <c r="L60" s="99"/>
    </row>
    <row r="61" spans="1:12" s="102" customFormat="1" ht="12.75">
      <c r="A61" s="259"/>
      <c r="B61" s="90"/>
      <c r="C61" s="259"/>
      <c r="D61" s="121" t="s">
        <v>47</v>
      </c>
      <c r="E61" s="122"/>
      <c r="F61" s="123" t="s">
        <v>48</v>
      </c>
      <c r="G61" s="121" t="s">
        <v>47</v>
      </c>
      <c r="H61" s="122"/>
      <c r="I61" s="122"/>
      <c r="J61" s="124" t="s">
        <v>48</v>
      </c>
      <c r="K61" s="122"/>
      <c r="L61" s="90"/>
    </row>
    <row r="62" spans="1:12">
      <c r="B62" s="99"/>
      <c r="L62" s="99"/>
    </row>
    <row r="63" spans="1:12">
      <c r="B63" s="99"/>
      <c r="L63" s="99"/>
    </row>
    <row r="64" spans="1:12">
      <c r="B64" s="99"/>
      <c r="L64" s="99"/>
    </row>
    <row r="65" spans="1:12" s="102" customFormat="1" ht="12.75">
      <c r="A65" s="259"/>
      <c r="B65" s="90"/>
      <c r="C65" s="259"/>
      <c r="D65" s="119" t="s">
        <v>49</v>
      </c>
      <c r="E65" s="120"/>
      <c r="F65" s="120"/>
      <c r="G65" s="119" t="s">
        <v>50</v>
      </c>
      <c r="H65" s="120"/>
      <c r="I65" s="120"/>
      <c r="J65" s="120"/>
      <c r="K65" s="120"/>
      <c r="L65" s="90"/>
    </row>
    <row r="66" spans="1:12">
      <c r="B66" s="99"/>
      <c r="L66" s="99"/>
    </row>
    <row r="67" spans="1:12">
      <c r="B67" s="99"/>
      <c r="L67" s="99"/>
    </row>
    <row r="68" spans="1:12">
      <c r="B68" s="99"/>
      <c r="L68" s="99"/>
    </row>
    <row r="69" spans="1:12">
      <c r="B69" s="99"/>
      <c r="L69" s="99"/>
    </row>
    <row r="70" spans="1:12">
      <c r="B70" s="99"/>
      <c r="L70" s="99"/>
    </row>
    <row r="71" spans="1:12">
      <c r="B71" s="99"/>
      <c r="L71" s="99"/>
    </row>
    <row r="72" spans="1:12">
      <c r="B72" s="99"/>
      <c r="L72" s="99"/>
    </row>
    <row r="73" spans="1:12">
      <c r="B73" s="99"/>
      <c r="L73" s="99"/>
    </row>
    <row r="74" spans="1:12">
      <c r="B74" s="99"/>
      <c r="L74" s="99"/>
    </row>
    <row r="75" spans="1:12">
      <c r="B75" s="99"/>
      <c r="L75" s="99"/>
    </row>
    <row r="76" spans="1:12" s="102" customFormat="1" ht="12.75">
      <c r="A76" s="259"/>
      <c r="B76" s="90"/>
      <c r="C76" s="259"/>
      <c r="D76" s="121" t="s">
        <v>47</v>
      </c>
      <c r="E76" s="122"/>
      <c r="F76" s="123" t="s">
        <v>48</v>
      </c>
      <c r="G76" s="121" t="s">
        <v>47</v>
      </c>
      <c r="H76" s="122"/>
      <c r="I76" s="122"/>
      <c r="J76" s="124" t="s">
        <v>48</v>
      </c>
      <c r="K76" s="122"/>
      <c r="L76" s="90"/>
    </row>
    <row r="77" spans="1:12" s="102" customFormat="1" ht="14.45" customHeight="1">
      <c r="A77" s="259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90"/>
    </row>
    <row r="81" spans="1:12" s="102" customFormat="1" ht="6.95" customHeight="1">
      <c r="A81" s="259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90"/>
    </row>
    <row r="82" spans="1:12" s="102" customFormat="1" ht="24.95" customHeight="1">
      <c r="A82" s="259"/>
      <c r="B82" s="129"/>
      <c r="C82" s="130" t="s">
        <v>94</v>
      </c>
      <c r="D82" s="255"/>
      <c r="E82" s="255"/>
      <c r="F82" s="255"/>
      <c r="G82" s="255"/>
      <c r="H82" s="255"/>
      <c r="I82" s="255"/>
      <c r="J82" s="255"/>
      <c r="K82" s="255"/>
      <c r="L82" s="90"/>
    </row>
    <row r="83" spans="1:12" s="102" customFormat="1" ht="6.95" customHeight="1">
      <c r="A83" s="259"/>
      <c r="B83" s="129"/>
      <c r="C83" s="255"/>
      <c r="D83" s="255"/>
      <c r="E83" s="255"/>
      <c r="F83" s="255"/>
      <c r="G83" s="255"/>
      <c r="H83" s="255"/>
      <c r="I83" s="255"/>
      <c r="J83" s="255"/>
      <c r="K83" s="255"/>
      <c r="L83" s="90"/>
    </row>
    <row r="84" spans="1:12" s="102" customFormat="1" ht="12" customHeight="1">
      <c r="A84" s="259"/>
      <c r="B84" s="129"/>
      <c r="C84" s="257" t="s">
        <v>14</v>
      </c>
      <c r="D84" s="255"/>
      <c r="E84" s="255"/>
      <c r="F84" s="255"/>
      <c r="G84" s="255"/>
      <c r="H84" s="255"/>
      <c r="I84" s="255"/>
      <c r="J84" s="255"/>
      <c r="K84" s="255"/>
      <c r="L84" s="90"/>
    </row>
    <row r="85" spans="1:12" s="102" customFormat="1" ht="16.5" customHeight="1">
      <c r="A85" s="259"/>
      <c r="B85" s="129"/>
      <c r="C85" s="255"/>
      <c r="D85" s="255"/>
      <c r="E85" s="304" t="str">
        <f>E7</f>
        <v>Revitalizace sportovního areálu v Holicích  - Zpevněné plochy - 2. ČÁST</v>
      </c>
      <c r="F85" s="305"/>
      <c r="G85" s="305"/>
      <c r="H85" s="305"/>
      <c r="I85" s="255"/>
      <c r="J85" s="255"/>
      <c r="K85" s="255"/>
      <c r="L85" s="90"/>
    </row>
    <row r="86" spans="1:12" ht="12" customHeight="1">
      <c r="B86" s="131"/>
      <c r="C86" s="257" t="s">
        <v>91</v>
      </c>
      <c r="D86" s="94"/>
      <c r="E86" s="94"/>
      <c r="F86" s="94"/>
      <c r="G86" s="94"/>
      <c r="H86" s="94"/>
      <c r="I86" s="94"/>
      <c r="J86" s="94"/>
      <c r="K86" s="94"/>
      <c r="L86" s="99"/>
    </row>
    <row r="87" spans="1:12" s="102" customFormat="1" ht="16.5" customHeight="1">
      <c r="A87" s="259"/>
      <c r="B87" s="129"/>
      <c r="C87" s="255"/>
      <c r="D87" s="255"/>
      <c r="E87" s="304" t="s">
        <v>482</v>
      </c>
      <c r="F87" s="302"/>
      <c r="G87" s="302"/>
      <c r="H87" s="302"/>
      <c r="I87" s="255"/>
      <c r="J87" s="255"/>
      <c r="K87" s="255"/>
      <c r="L87" s="90"/>
    </row>
    <row r="88" spans="1:12" s="102" customFormat="1" ht="12" customHeight="1">
      <c r="A88" s="259"/>
      <c r="B88" s="129"/>
      <c r="C88" s="257" t="s">
        <v>92</v>
      </c>
      <c r="D88" s="255"/>
      <c r="E88" s="255"/>
      <c r="F88" s="255"/>
      <c r="G88" s="255"/>
      <c r="H88" s="255"/>
      <c r="I88" s="255"/>
      <c r="J88" s="255"/>
      <c r="K88" s="255"/>
      <c r="L88" s="90"/>
    </row>
    <row r="89" spans="1:12" s="102" customFormat="1" ht="16.5" customHeight="1">
      <c r="A89" s="259"/>
      <c r="B89" s="129"/>
      <c r="C89" s="255"/>
      <c r="D89" s="255"/>
      <c r="E89" s="301" t="str">
        <f>E11</f>
        <v>d - Terénní úpravy</v>
      </c>
      <c r="F89" s="302"/>
      <c r="G89" s="302"/>
      <c r="H89" s="302"/>
      <c r="I89" s="255"/>
      <c r="J89" s="255"/>
      <c r="K89" s="255"/>
      <c r="L89" s="90"/>
    </row>
    <row r="90" spans="1:12" s="102" customFormat="1" ht="6.95" customHeight="1">
      <c r="A90" s="259"/>
      <c r="B90" s="129"/>
      <c r="C90" s="255"/>
      <c r="D90" s="255"/>
      <c r="E90" s="255"/>
      <c r="F90" s="255"/>
      <c r="G90" s="255"/>
      <c r="H90" s="255"/>
      <c r="I90" s="255"/>
      <c r="J90" s="255"/>
      <c r="K90" s="255"/>
      <c r="L90" s="90"/>
    </row>
    <row r="91" spans="1:12" s="102" customFormat="1" ht="12" customHeight="1">
      <c r="A91" s="259"/>
      <c r="B91" s="129"/>
      <c r="C91" s="257" t="s">
        <v>17</v>
      </c>
      <c r="D91" s="255"/>
      <c r="E91" s="255"/>
      <c r="F91" s="132" t="str">
        <f>F14</f>
        <v>Holice</v>
      </c>
      <c r="G91" s="255"/>
      <c r="H91" s="255"/>
      <c r="I91" s="257" t="s">
        <v>19</v>
      </c>
      <c r="J91" s="133" t="str">
        <f>IF(J14="","",J14)</f>
        <v>10. 6. 2019</v>
      </c>
      <c r="K91" s="255"/>
      <c r="L91" s="90"/>
    </row>
    <row r="92" spans="1:12" s="102" customFormat="1" ht="6.95" customHeight="1">
      <c r="A92" s="259"/>
      <c r="B92" s="129"/>
      <c r="C92" s="255"/>
      <c r="D92" s="255"/>
      <c r="E92" s="255"/>
      <c r="F92" s="255"/>
      <c r="G92" s="255"/>
      <c r="H92" s="255"/>
      <c r="I92" s="255"/>
      <c r="J92" s="255"/>
      <c r="K92" s="255"/>
      <c r="L92" s="90"/>
    </row>
    <row r="93" spans="1:12" s="102" customFormat="1" ht="27.95" customHeight="1">
      <c r="A93" s="259"/>
      <c r="B93" s="129"/>
      <c r="C93" s="257" t="s">
        <v>21</v>
      </c>
      <c r="D93" s="255"/>
      <c r="E93" s="255"/>
      <c r="F93" s="132" t="str">
        <f>E17</f>
        <v xml:space="preserve"> </v>
      </c>
      <c r="G93" s="255"/>
      <c r="H93" s="255"/>
      <c r="I93" s="257" t="s">
        <v>26</v>
      </c>
      <c r="J93" s="134" t="str">
        <f>E23</f>
        <v>VIAPROJEKT s.r.o. HK</v>
      </c>
      <c r="K93" s="255"/>
      <c r="L93" s="90"/>
    </row>
    <row r="94" spans="1:12" s="102" customFormat="1" ht="15.2" customHeight="1">
      <c r="A94" s="259"/>
      <c r="B94" s="129"/>
      <c r="C94" s="257" t="s">
        <v>25</v>
      </c>
      <c r="D94" s="255"/>
      <c r="E94" s="255"/>
      <c r="F94" s="132" t="str">
        <f>IF(E20="","",E20)</f>
        <v xml:space="preserve"> </v>
      </c>
      <c r="G94" s="255"/>
      <c r="H94" s="255"/>
      <c r="I94" s="257" t="s">
        <v>29</v>
      </c>
      <c r="J94" s="134" t="str">
        <f>E26</f>
        <v>B.Burešová</v>
      </c>
      <c r="K94" s="255"/>
      <c r="L94" s="90"/>
    </row>
    <row r="95" spans="1:12" s="102" customFormat="1" ht="10.35" customHeight="1">
      <c r="A95" s="259"/>
      <c r="B95" s="129"/>
      <c r="C95" s="255"/>
      <c r="D95" s="255"/>
      <c r="E95" s="255"/>
      <c r="F95" s="255"/>
      <c r="G95" s="255"/>
      <c r="H95" s="255"/>
      <c r="I95" s="255"/>
      <c r="J95" s="255"/>
      <c r="K95" s="255"/>
      <c r="L95" s="90"/>
    </row>
    <row r="96" spans="1:12" s="102" customFormat="1" ht="29.25" customHeight="1">
      <c r="A96" s="259"/>
      <c r="B96" s="129"/>
      <c r="C96" s="135" t="s">
        <v>95</v>
      </c>
      <c r="D96" s="255"/>
      <c r="E96" s="255"/>
      <c r="F96" s="255"/>
      <c r="G96" s="255"/>
      <c r="H96" s="255"/>
      <c r="I96" s="255"/>
      <c r="J96" s="136" t="s">
        <v>96</v>
      </c>
      <c r="K96" s="255"/>
      <c r="L96" s="90"/>
    </row>
    <row r="97" spans="1:47" s="102" customFormat="1" ht="10.35" customHeight="1">
      <c r="A97" s="259"/>
      <c r="B97" s="129"/>
      <c r="C97" s="255"/>
      <c r="D97" s="255"/>
      <c r="E97" s="255"/>
      <c r="F97" s="255"/>
      <c r="G97" s="255"/>
      <c r="H97" s="255"/>
      <c r="I97" s="255"/>
      <c r="J97" s="255"/>
      <c r="K97" s="255"/>
      <c r="L97" s="90"/>
    </row>
    <row r="98" spans="1:47" s="102" customFormat="1" ht="22.9" customHeight="1">
      <c r="A98" s="259"/>
      <c r="B98" s="129"/>
      <c r="C98" s="137" t="s">
        <v>97</v>
      </c>
      <c r="D98" s="255"/>
      <c r="E98" s="255"/>
      <c r="F98" s="255"/>
      <c r="G98" s="255"/>
      <c r="H98" s="255"/>
      <c r="I98" s="255"/>
      <c r="J98" s="138">
        <f>J123</f>
        <v>0</v>
      </c>
      <c r="K98" s="255"/>
      <c r="L98" s="90"/>
      <c r="AU98" s="96" t="s">
        <v>98</v>
      </c>
    </row>
    <row r="99" spans="1:47" s="145" customFormat="1" ht="24.95" customHeight="1">
      <c r="B99" s="139"/>
      <c r="C99" s="140"/>
      <c r="D99" s="141" t="s">
        <v>99</v>
      </c>
      <c r="E99" s="142"/>
      <c r="F99" s="142"/>
      <c r="G99" s="142"/>
      <c r="H99" s="142"/>
      <c r="I99" s="142"/>
      <c r="J99" s="143">
        <f>J124</f>
        <v>0</v>
      </c>
      <c r="K99" s="140"/>
      <c r="L99" s="144"/>
    </row>
    <row r="100" spans="1:47" s="152" customFormat="1" ht="19.899999999999999" customHeight="1">
      <c r="B100" s="146"/>
      <c r="C100" s="147"/>
      <c r="D100" s="148" t="s">
        <v>100</v>
      </c>
      <c r="E100" s="149"/>
      <c r="F100" s="149"/>
      <c r="G100" s="149"/>
      <c r="H100" s="149"/>
      <c r="I100" s="149"/>
      <c r="J100" s="150">
        <f>J125</f>
        <v>0</v>
      </c>
      <c r="K100" s="147"/>
      <c r="L100" s="151"/>
    </row>
    <row r="101" spans="1:47" s="152" customFormat="1" ht="19.899999999999999" customHeight="1">
      <c r="B101" s="146"/>
      <c r="C101" s="147"/>
      <c r="D101" s="148" t="s">
        <v>104</v>
      </c>
      <c r="E101" s="149"/>
      <c r="F101" s="149"/>
      <c r="G101" s="149"/>
      <c r="H101" s="149"/>
      <c r="I101" s="149"/>
      <c r="J101" s="150">
        <f>J166</f>
        <v>0</v>
      </c>
      <c r="K101" s="147"/>
      <c r="L101" s="151"/>
    </row>
    <row r="102" spans="1:47" s="102" customFormat="1" ht="21.75" customHeight="1">
      <c r="A102" s="259"/>
      <c r="B102" s="129"/>
      <c r="C102" s="255"/>
      <c r="D102" s="255"/>
      <c r="E102" s="255"/>
      <c r="F102" s="255"/>
      <c r="G102" s="255"/>
      <c r="H102" s="255"/>
      <c r="I102" s="255"/>
      <c r="J102" s="255"/>
      <c r="K102" s="255"/>
      <c r="L102" s="90"/>
    </row>
    <row r="103" spans="1:47" s="102" customFormat="1" ht="6.95" customHeight="1">
      <c r="A103" s="259"/>
      <c r="B103" s="153"/>
      <c r="C103" s="154"/>
      <c r="D103" s="154"/>
      <c r="E103" s="154"/>
      <c r="F103" s="154"/>
      <c r="G103" s="154"/>
      <c r="H103" s="154"/>
      <c r="I103" s="154"/>
      <c r="J103" s="154"/>
      <c r="K103" s="154"/>
      <c r="L103" s="90"/>
    </row>
    <row r="107" spans="1:47" s="102" customFormat="1" ht="6.95" customHeight="1">
      <c r="A107" s="259"/>
      <c r="B107" s="155"/>
      <c r="C107" s="156"/>
      <c r="D107" s="156"/>
      <c r="E107" s="156"/>
      <c r="F107" s="156"/>
      <c r="G107" s="156"/>
      <c r="H107" s="156"/>
      <c r="I107" s="156"/>
      <c r="J107" s="156"/>
      <c r="K107" s="156"/>
      <c r="L107" s="90"/>
    </row>
    <row r="108" spans="1:47" s="102" customFormat="1" ht="24.95" customHeight="1">
      <c r="A108" s="259"/>
      <c r="B108" s="129"/>
      <c r="C108" s="130" t="s">
        <v>105</v>
      </c>
      <c r="D108" s="255"/>
      <c r="E108" s="255"/>
      <c r="F108" s="255"/>
      <c r="G108" s="255"/>
      <c r="H108" s="255"/>
      <c r="I108" s="255"/>
      <c r="J108" s="255"/>
      <c r="K108" s="255"/>
      <c r="L108" s="90"/>
    </row>
    <row r="109" spans="1:47" s="102" customFormat="1" ht="6.95" customHeight="1">
      <c r="A109" s="259"/>
      <c r="B109" s="129"/>
      <c r="C109" s="255"/>
      <c r="D109" s="255"/>
      <c r="E109" s="255"/>
      <c r="F109" s="255"/>
      <c r="G109" s="255"/>
      <c r="H109" s="255"/>
      <c r="I109" s="255"/>
      <c r="J109" s="255"/>
      <c r="K109" s="255"/>
      <c r="L109" s="90"/>
    </row>
    <row r="110" spans="1:47" s="102" customFormat="1" ht="12" customHeight="1">
      <c r="A110" s="259"/>
      <c r="B110" s="129"/>
      <c r="C110" s="257" t="s">
        <v>14</v>
      </c>
      <c r="D110" s="255"/>
      <c r="E110" s="255"/>
      <c r="F110" s="255"/>
      <c r="G110" s="255"/>
      <c r="H110" s="255"/>
      <c r="I110" s="255"/>
      <c r="J110" s="255"/>
      <c r="K110" s="255"/>
      <c r="L110" s="90"/>
    </row>
    <row r="111" spans="1:47" s="102" customFormat="1" ht="16.5" customHeight="1">
      <c r="A111" s="259"/>
      <c r="B111" s="129"/>
      <c r="C111" s="255"/>
      <c r="D111" s="255"/>
      <c r="E111" s="304" t="str">
        <f>E7</f>
        <v>Revitalizace sportovního areálu v Holicích  - Zpevněné plochy - 2. ČÁST</v>
      </c>
      <c r="F111" s="305"/>
      <c r="G111" s="305"/>
      <c r="H111" s="305"/>
      <c r="I111" s="255"/>
      <c r="J111" s="255"/>
      <c r="K111" s="255"/>
      <c r="L111" s="90"/>
    </row>
    <row r="112" spans="1:47" ht="12" customHeight="1">
      <c r="B112" s="131"/>
      <c r="C112" s="257" t="s">
        <v>91</v>
      </c>
      <c r="D112" s="94"/>
      <c r="E112" s="94"/>
      <c r="F112" s="94"/>
      <c r="G112" s="94"/>
      <c r="H112" s="94"/>
      <c r="I112" s="94"/>
      <c r="J112" s="94"/>
      <c r="K112" s="94"/>
      <c r="L112" s="99"/>
    </row>
    <row r="113" spans="1:65" s="102" customFormat="1" ht="16.5" customHeight="1">
      <c r="A113" s="259"/>
      <c r="B113" s="129"/>
      <c r="C113" s="255"/>
      <c r="D113" s="255"/>
      <c r="E113" s="304" t="s">
        <v>482</v>
      </c>
      <c r="F113" s="302"/>
      <c r="G113" s="302"/>
      <c r="H113" s="302"/>
      <c r="I113" s="255"/>
      <c r="J113" s="255"/>
      <c r="K113" s="255"/>
      <c r="L113" s="90"/>
    </row>
    <row r="114" spans="1:65" s="102" customFormat="1" ht="12" customHeight="1">
      <c r="A114" s="259"/>
      <c r="B114" s="129"/>
      <c r="C114" s="257" t="s">
        <v>92</v>
      </c>
      <c r="D114" s="255"/>
      <c r="E114" s="255"/>
      <c r="F114" s="255"/>
      <c r="G114" s="255"/>
      <c r="H114" s="255"/>
      <c r="I114" s="255"/>
      <c r="J114" s="255"/>
      <c r="K114" s="255"/>
      <c r="L114" s="90"/>
    </row>
    <row r="115" spans="1:65" s="102" customFormat="1" ht="16.5" customHeight="1">
      <c r="A115" s="259"/>
      <c r="B115" s="129"/>
      <c r="C115" s="255"/>
      <c r="D115" s="255"/>
      <c r="E115" s="301" t="str">
        <f>E11</f>
        <v>d - Terénní úpravy</v>
      </c>
      <c r="F115" s="302"/>
      <c r="G115" s="302"/>
      <c r="H115" s="302"/>
      <c r="I115" s="255"/>
      <c r="J115" s="255"/>
      <c r="K115" s="255"/>
      <c r="L115" s="90"/>
    </row>
    <row r="116" spans="1:65" s="102" customFormat="1" ht="6.95" customHeight="1">
      <c r="A116" s="259"/>
      <c r="B116" s="129"/>
      <c r="C116" s="255"/>
      <c r="D116" s="255"/>
      <c r="E116" s="255"/>
      <c r="F116" s="255"/>
      <c r="G116" s="255"/>
      <c r="H116" s="255"/>
      <c r="I116" s="255"/>
      <c r="J116" s="255"/>
      <c r="K116" s="255"/>
      <c r="L116" s="90"/>
    </row>
    <row r="117" spans="1:65" s="102" customFormat="1" ht="12" customHeight="1">
      <c r="A117" s="259"/>
      <c r="B117" s="129"/>
      <c r="C117" s="257" t="s">
        <v>17</v>
      </c>
      <c r="D117" s="255"/>
      <c r="E117" s="255"/>
      <c r="F117" s="132" t="str">
        <f>F14</f>
        <v>Holice</v>
      </c>
      <c r="G117" s="255"/>
      <c r="H117" s="255"/>
      <c r="I117" s="257" t="s">
        <v>19</v>
      </c>
      <c r="J117" s="133" t="str">
        <f>IF(J14="","",J14)</f>
        <v>10. 6. 2019</v>
      </c>
      <c r="K117" s="255"/>
      <c r="L117" s="90"/>
    </row>
    <row r="118" spans="1:65" s="102" customFormat="1" ht="6.95" customHeight="1">
      <c r="A118" s="259"/>
      <c r="B118" s="129"/>
      <c r="C118" s="255"/>
      <c r="D118" s="255"/>
      <c r="E118" s="255"/>
      <c r="F118" s="255"/>
      <c r="G118" s="255"/>
      <c r="H118" s="255"/>
      <c r="I118" s="255"/>
      <c r="J118" s="255"/>
      <c r="K118" s="255"/>
      <c r="L118" s="90"/>
    </row>
    <row r="119" spans="1:65" s="102" customFormat="1" ht="27.95" customHeight="1">
      <c r="A119" s="259"/>
      <c r="B119" s="129"/>
      <c r="C119" s="257" t="s">
        <v>21</v>
      </c>
      <c r="D119" s="255"/>
      <c r="E119" s="255"/>
      <c r="F119" s="132" t="str">
        <f>E17</f>
        <v xml:space="preserve"> </v>
      </c>
      <c r="G119" s="255"/>
      <c r="H119" s="255"/>
      <c r="I119" s="257" t="s">
        <v>26</v>
      </c>
      <c r="J119" s="134" t="str">
        <f>E23</f>
        <v>VIAPROJEKT s.r.o. HK</v>
      </c>
      <c r="K119" s="255"/>
      <c r="L119" s="90"/>
    </row>
    <row r="120" spans="1:65" s="102" customFormat="1" ht="15.2" customHeight="1">
      <c r="A120" s="259"/>
      <c r="B120" s="129"/>
      <c r="C120" s="257" t="s">
        <v>25</v>
      </c>
      <c r="D120" s="255"/>
      <c r="E120" s="255"/>
      <c r="F120" s="132" t="str">
        <f>IF(E20="","",E20)</f>
        <v xml:space="preserve"> </v>
      </c>
      <c r="G120" s="255"/>
      <c r="H120" s="255"/>
      <c r="I120" s="257" t="s">
        <v>29</v>
      </c>
      <c r="J120" s="134" t="str">
        <f>E26</f>
        <v>B.Burešová</v>
      </c>
      <c r="K120" s="255"/>
      <c r="L120" s="90"/>
    </row>
    <row r="121" spans="1:65" s="102" customFormat="1" ht="10.35" customHeight="1">
      <c r="A121" s="259"/>
      <c r="B121" s="129"/>
      <c r="C121" s="255"/>
      <c r="D121" s="255"/>
      <c r="E121" s="255"/>
      <c r="F121" s="255"/>
      <c r="G121" s="255"/>
      <c r="H121" s="255"/>
      <c r="I121" s="255"/>
      <c r="J121" s="255"/>
      <c r="K121" s="255"/>
      <c r="L121" s="90"/>
    </row>
    <row r="122" spans="1:65" s="165" customFormat="1" ht="29.25" customHeight="1">
      <c r="B122" s="157"/>
      <c r="C122" s="158" t="s">
        <v>106</v>
      </c>
      <c r="D122" s="159" t="s">
        <v>57</v>
      </c>
      <c r="E122" s="159" t="s">
        <v>53</v>
      </c>
      <c r="F122" s="159" t="s">
        <v>54</v>
      </c>
      <c r="G122" s="159" t="s">
        <v>107</v>
      </c>
      <c r="H122" s="159" t="s">
        <v>108</v>
      </c>
      <c r="I122" s="159" t="s">
        <v>109</v>
      </c>
      <c r="J122" s="159" t="s">
        <v>96</v>
      </c>
      <c r="K122" s="160" t="s">
        <v>110</v>
      </c>
      <c r="L122" s="161"/>
      <c r="M122" s="162" t="s">
        <v>1</v>
      </c>
      <c r="N122" s="163" t="s">
        <v>36</v>
      </c>
      <c r="O122" s="163" t="s">
        <v>111</v>
      </c>
      <c r="P122" s="163" t="s">
        <v>112</v>
      </c>
      <c r="Q122" s="163" t="s">
        <v>113</v>
      </c>
      <c r="R122" s="163" t="s">
        <v>114</v>
      </c>
      <c r="S122" s="163" t="s">
        <v>115</v>
      </c>
      <c r="T122" s="164" t="s">
        <v>116</v>
      </c>
    </row>
    <row r="123" spans="1:65" s="102" customFormat="1" ht="22.9" customHeight="1">
      <c r="A123" s="259"/>
      <c r="B123" s="129"/>
      <c r="C123" s="166" t="s">
        <v>117</v>
      </c>
      <c r="D123" s="255"/>
      <c r="E123" s="255"/>
      <c r="F123" s="255"/>
      <c r="G123" s="255"/>
      <c r="H123" s="255"/>
      <c r="I123" s="255"/>
      <c r="J123" s="167">
        <f>BK123</f>
        <v>0</v>
      </c>
      <c r="K123" s="255"/>
      <c r="L123" s="90"/>
      <c r="M123" s="168"/>
      <c r="N123" s="169"/>
      <c r="O123" s="169"/>
      <c r="P123" s="170">
        <f>P124</f>
        <v>998.46919700000001</v>
      </c>
      <c r="Q123" s="169"/>
      <c r="R123" s="170">
        <f>R124</f>
        <v>0.107088</v>
      </c>
      <c r="S123" s="169"/>
      <c r="T123" s="171">
        <f>T124</f>
        <v>0</v>
      </c>
      <c r="AT123" s="96" t="s">
        <v>71</v>
      </c>
      <c r="AU123" s="96" t="s">
        <v>98</v>
      </c>
      <c r="BK123" s="172">
        <f>BK124</f>
        <v>0</v>
      </c>
    </row>
    <row r="124" spans="1:65" s="183" customFormat="1" ht="25.9" customHeight="1">
      <c r="B124" s="173"/>
      <c r="C124" s="174"/>
      <c r="D124" s="175" t="s">
        <v>71</v>
      </c>
      <c r="E124" s="176" t="s">
        <v>118</v>
      </c>
      <c r="F124" s="176" t="s">
        <v>119</v>
      </c>
      <c r="G124" s="174"/>
      <c r="H124" s="174"/>
      <c r="I124" s="174"/>
      <c r="J124" s="177">
        <f>BK124</f>
        <v>0</v>
      </c>
      <c r="K124" s="174"/>
      <c r="L124" s="178"/>
      <c r="M124" s="179"/>
      <c r="N124" s="180"/>
      <c r="O124" s="180"/>
      <c r="P124" s="181">
        <f>P125+P166</f>
        <v>998.46919700000001</v>
      </c>
      <c r="Q124" s="180"/>
      <c r="R124" s="181">
        <f>R125+R166</f>
        <v>0.107088</v>
      </c>
      <c r="S124" s="180"/>
      <c r="T124" s="182">
        <f>T125+T166</f>
        <v>0</v>
      </c>
      <c r="AR124" s="184" t="s">
        <v>77</v>
      </c>
      <c r="AT124" s="185" t="s">
        <v>71</v>
      </c>
      <c r="AU124" s="185" t="s">
        <v>72</v>
      </c>
      <c r="AY124" s="184" t="s">
        <v>120</v>
      </c>
      <c r="BK124" s="186">
        <f>BK125+BK166</f>
        <v>0</v>
      </c>
    </row>
    <row r="125" spans="1:65" s="183" customFormat="1" ht="22.9" customHeight="1">
      <c r="B125" s="173"/>
      <c r="C125" s="174"/>
      <c r="D125" s="175" t="s">
        <v>71</v>
      </c>
      <c r="E125" s="187" t="s">
        <v>77</v>
      </c>
      <c r="F125" s="187" t="s">
        <v>121</v>
      </c>
      <c r="G125" s="174"/>
      <c r="H125" s="174"/>
      <c r="I125" s="174"/>
      <c r="J125" s="188">
        <f>BK125</f>
        <v>0</v>
      </c>
      <c r="K125" s="174"/>
      <c r="L125" s="178"/>
      <c r="M125" s="179"/>
      <c r="N125" s="180"/>
      <c r="O125" s="180"/>
      <c r="P125" s="181">
        <f>SUM(P126:P165)</f>
        <v>998.46159999999998</v>
      </c>
      <c r="Q125" s="180"/>
      <c r="R125" s="181">
        <f>SUM(R126:R165)</f>
        <v>0.107088</v>
      </c>
      <c r="S125" s="180"/>
      <c r="T125" s="182">
        <f>SUM(T126:T165)</f>
        <v>0</v>
      </c>
      <c r="AR125" s="184" t="s">
        <v>77</v>
      </c>
      <c r="AT125" s="185" t="s">
        <v>71</v>
      </c>
      <c r="AU125" s="185" t="s">
        <v>77</v>
      </c>
      <c r="AY125" s="184" t="s">
        <v>120</v>
      </c>
      <c r="BK125" s="186">
        <f>SUM(BK126:BK165)</f>
        <v>0</v>
      </c>
    </row>
    <row r="126" spans="1:65" s="102" customFormat="1" ht="24" customHeight="1">
      <c r="A126" s="259"/>
      <c r="B126" s="129"/>
      <c r="C126" s="189" t="s">
        <v>77</v>
      </c>
      <c r="D126" s="189" t="s">
        <v>122</v>
      </c>
      <c r="E126" s="190" t="s">
        <v>158</v>
      </c>
      <c r="F126" s="191" t="s">
        <v>159</v>
      </c>
      <c r="G126" s="192" t="s">
        <v>153</v>
      </c>
      <c r="H126" s="193">
        <v>465.6</v>
      </c>
      <c r="I126" s="312"/>
      <c r="J126" s="194">
        <f>ROUND(I126*H126,2)</f>
        <v>0</v>
      </c>
      <c r="K126" s="191" t="s">
        <v>126</v>
      </c>
      <c r="L126" s="90"/>
      <c r="M126" s="195" t="s">
        <v>1</v>
      </c>
      <c r="N126" s="196" t="s">
        <v>37</v>
      </c>
      <c r="O126" s="197">
        <v>4.3999999999999997E-2</v>
      </c>
      <c r="P126" s="197">
        <f>O126*H126</f>
        <v>20.4864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199" t="s">
        <v>127</v>
      </c>
      <c r="AT126" s="199" t="s">
        <v>122</v>
      </c>
      <c r="AU126" s="199" t="s">
        <v>79</v>
      </c>
      <c r="AY126" s="96" t="s">
        <v>120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96" t="s">
        <v>77</v>
      </c>
      <c r="BK126" s="200">
        <f>ROUND(I126*H126,2)</f>
        <v>0</v>
      </c>
      <c r="BL126" s="96" t="s">
        <v>127</v>
      </c>
      <c r="BM126" s="199" t="s">
        <v>437</v>
      </c>
    </row>
    <row r="127" spans="1:65" s="209" customFormat="1" ht="22.5">
      <c r="B127" s="201"/>
      <c r="C127" s="202"/>
      <c r="D127" s="203" t="s">
        <v>129</v>
      </c>
      <c r="E127" s="204" t="s">
        <v>1</v>
      </c>
      <c r="F127" s="205" t="s">
        <v>438</v>
      </c>
      <c r="G127" s="202"/>
      <c r="H127" s="204" t="s">
        <v>1</v>
      </c>
      <c r="I127" s="313"/>
      <c r="J127" s="202"/>
      <c r="K127" s="202"/>
      <c r="L127" s="91"/>
      <c r="M127" s="206"/>
      <c r="N127" s="207"/>
      <c r="O127" s="207"/>
      <c r="P127" s="207"/>
      <c r="Q127" s="207"/>
      <c r="R127" s="207"/>
      <c r="S127" s="207"/>
      <c r="T127" s="208"/>
      <c r="AT127" s="210" t="s">
        <v>129</v>
      </c>
      <c r="AU127" s="210" t="s">
        <v>79</v>
      </c>
      <c r="AV127" s="209" t="s">
        <v>77</v>
      </c>
      <c r="AW127" s="209" t="s">
        <v>28</v>
      </c>
      <c r="AX127" s="209" t="s">
        <v>72</v>
      </c>
      <c r="AY127" s="210" t="s">
        <v>120</v>
      </c>
    </row>
    <row r="128" spans="1:65" s="219" customFormat="1">
      <c r="B128" s="211"/>
      <c r="C128" s="212"/>
      <c r="D128" s="203" t="s">
        <v>129</v>
      </c>
      <c r="E128" s="213" t="s">
        <v>1</v>
      </c>
      <c r="F128" s="214" t="s">
        <v>439</v>
      </c>
      <c r="G128" s="212"/>
      <c r="H128" s="215">
        <v>465.6</v>
      </c>
      <c r="I128" s="314"/>
      <c r="J128" s="212"/>
      <c r="K128" s="212"/>
      <c r="L128" s="92"/>
      <c r="M128" s="216"/>
      <c r="N128" s="217"/>
      <c r="O128" s="217"/>
      <c r="P128" s="217"/>
      <c r="Q128" s="217"/>
      <c r="R128" s="217"/>
      <c r="S128" s="217"/>
      <c r="T128" s="218"/>
      <c r="AT128" s="220" t="s">
        <v>129</v>
      </c>
      <c r="AU128" s="220" t="s">
        <v>79</v>
      </c>
      <c r="AV128" s="219" t="s">
        <v>79</v>
      </c>
      <c r="AW128" s="219" t="s">
        <v>28</v>
      </c>
      <c r="AX128" s="219" t="s">
        <v>72</v>
      </c>
      <c r="AY128" s="220" t="s">
        <v>120</v>
      </c>
    </row>
    <row r="129" spans="1:65" s="229" customFormat="1">
      <c r="B129" s="221"/>
      <c r="C129" s="222"/>
      <c r="D129" s="203" t="s">
        <v>129</v>
      </c>
      <c r="E129" s="223" t="s">
        <v>1</v>
      </c>
      <c r="F129" s="224" t="s">
        <v>132</v>
      </c>
      <c r="G129" s="222"/>
      <c r="H129" s="225">
        <v>465.6</v>
      </c>
      <c r="I129" s="315"/>
      <c r="J129" s="222"/>
      <c r="K129" s="222"/>
      <c r="L129" s="93"/>
      <c r="M129" s="226"/>
      <c r="N129" s="227"/>
      <c r="O129" s="227"/>
      <c r="P129" s="227"/>
      <c r="Q129" s="227"/>
      <c r="R129" s="227"/>
      <c r="S129" s="227"/>
      <c r="T129" s="228"/>
      <c r="AT129" s="230" t="s">
        <v>129</v>
      </c>
      <c r="AU129" s="230" t="s">
        <v>79</v>
      </c>
      <c r="AV129" s="229" t="s">
        <v>127</v>
      </c>
      <c r="AW129" s="229" t="s">
        <v>28</v>
      </c>
      <c r="AX129" s="229" t="s">
        <v>77</v>
      </c>
      <c r="AY129" s="230" t="s">
        <v>120</v>
      </c>
    </row>
    <row r="130" spans="1:65" s="102" customFormat="1" ht="16.5" customHeight="1">
      <c r="A130" s="259"/>
      <c r="B130" s="129"/>
      <c r="C130" s="189" t="s">
        <v>79</v>
      </c>
      <c r="D130" s="189" t="s">
        <v>122</v>
      </c>
      <c r="E130" s="190" t="s">
        <v>169</v>
      </c>
      <c r="F130" s="191" t="s">
        <v>170</v>
      </c>
      <c r="G130" s="192" t="s">
        <v>153</v>
      </c>
      <c r="H130" s="193">
        <v>465.6</v>
      </c>
      <c r="I130" s="312"/>
      <c r="J130" s="194">
        <f>ROUND(I130*H130,2)</f>
        <v>0</v>
      </c>
      <c r="K130" s="191" t="s">
        <v>126</v>
      </c>
      <c r="L130" s="90"/>
      <c r="M130" s="195" t="s">
        <v>1</v>
      </c>
      <c r="N130" s="196" t="s">
        <v>37</v>
      </c>
      <c r="O130" s="197">
        <v>9.7000000000000003E-2</v>
      </c>
      <c r="P130" s="197">
        <f>O130*H130</f>
        <v>45.163200000000003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199" t="s">
        <v>127</v>
      </c>
      <c r="AT130" s="199" t="s">
        <v>122</v>
      </c>
      <c r="AU130" s="199" t="s">
        <v>79</v>
      </c>
      <c r="AY130" s="96" t="s">
        <v>120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96" t="s">
        <v>77</v>
      </c>
      <c r="BK130" s="200">
        <f>ROUND(I130*H130,2)</f>
        <v>0</v>
      </c>
      <c r="BL130" s="96" t="s">
        <v>127</v>
      </c>
      <c r="BM130" s="199" t="s">
        <v>440</v>
      </c>
    </row>
    <row r="131" spans="1:65" s="209" customFormat="1">
      <c r="B131" s="201"/>
      <c r="C131" s="202"/>
      <c r="D131" s="203" t="s">
        <v>129</v>
      </c>
      <c r="E131" s="204" t="s">
        <v>1</v>
      </c>
      <c r="F131" s="205" t="s">
        <v>441</v>
      </c>
      <c r="G131" s="202"/>
      <c r="H131" s="204" t="s">
        <v>1</v>
      </c>
      <c r="I131" s="313"/>
      <c r="J131" s="202"/>
      <c r="K131" s="202"/>
      <c r="L131" s="91"/>
      <c r="M131" s="206"/>
      <c r="N131" s="207"/>
      <c r="O131" s="207"/>
      <c r="P131" s="207"/>
      <c r="Q131" s="207"/>
      <c r="R131" s="207"/>
      <c r="S131" s="207"/>
      <c r="T131" s="208"/>
      <c r="AT131" s="210" t="s">
        <v>129</v>
      </c>
      <c r="AU131" s="210" t="s">
        <v>79</v>
      </c>
      <c r="AV131" s="209" t="s">
        <v>77</v>
      </c>
      <c r="AW131" s="209" t="s">
        <v>28</v>
      </c>
      <c r="AX131" s="209" t="s">
        <v>72</v>
      </c>
      <c r="AY131" s="210" t="s">
        <v>120</v>
      </c>
    </row>
    <row r="132" spans="1:65" s="219" customFormat="1">
      <c r="B132" s="211"/>
      <c r="C132" s="212"/>
      <c r="D132" s="203" t="s">
        <v>129</v>
      </c>
      <c r="E132" s="213" t="s">
        <v>1</v>
      </c>
      <c r="F132" s="214" t="s">
        <v>439</v>
      </c>
      <c r="G132" s="212"/>
      <c r="H132" s="215">
        <v>465.6</v>
      </c>
      <c r="I132" s="314"/>
      <c r="J132" s="212"/>
      <c r="K132" s="212"/>
      <c r="L132" s="92"/>
      <c r="M132" s="216"/>
      <c r="N132" s="217"/>
      <c r="O132" s="217"/>
      <c r="P132" s="217"/>
      <c r="Q132" s="217"/>
      <c r="R132" s="217"/>
      <c r="S132" s="217"/>
      <c r="T132" s="218"/>
      <c r="AT132" s="220" t="s">
        <v>129</v>
      </c>
      <c r="AU132" s="220" t="s">
        <v>79</v>
      </c>
      <c r="AV132" s="219" t="s">
        <v>79</v>
      </c>
      <c r="AW132" s="219" t="s">
        <v>28</v>
      </c>
      <c r="AX132" s="219" t="s">
        <v>72</v>
      </c>
      <c r="AY132" s="220" t="s">
        <v>120</v>
      </c>
    </row>
    <row r="133" spans="1:65" s="229" customFormat="1">
      <c r="B133" s="221"/>
      <c r="C133" s="222"/>
      <c r="D133" s="203" t="s">
        <v>129</v>
      </c>
      <c r="E133" s="223" t="s">
        <v>1</v>
      </c>
      <c r="F133" s="224" t="s">
        <v>132</v>
      </c>
      <c r="G133" s="222"/>
      <c r="H133" s="225">
        <v>465.6</v>
      </c>
      <c r="I133" s="315"/>
      <c r="J133" s="222"/>
      <c r="K133" s="222"/>
      <c r="L133" s="93"/>
      <c r="M133" s="226"/>
      <c r="N133" s="227"/>
      <c r="O133" s="227"/>
      <c r="P133" s="227"/>
      <c r="Q133" s="227"/>
      <c r="R133" s="227"/>
      <c r="S133" s="227"/>
      <c r="T133" s="228"/>
      <c r="AT133" s="230" t="s">
        <v>129</v>
      </c>
      <c r="AU133" s="230" t="s">
        <v>79</v>
      </c>
      <c r="AV133" s="229" t="s">
        <v>127</v>
      </c>
      <c r="AW133" s="229" t="s">
        <v>28</v>
      </c>
      <c r="AX133" s="229" t="s">
        <v>77</v>
      </c>
      <c r="AY133" s="230" t="s">
        <v>120</v>
      </c>
    </row>
    <row r="134" spans="1:65" s="102" customFormat="1" ht="24" customHeight="1">
      <c r="A134" s="259"/>
      <c r="B134" s="129"/>
      <c r="C134" s="189" t="s">
        <v>138</v>
      </c>
      <c r="D134" s="189" t="s">
        <v>122</v>
      </c>
      <c r="E134" s="190" t="s">
        <v>442</v>
      </c>
      <c r="F134" s="191" t="s">
        <v>443</v>
      </c>
      <c r="G134" s="192" t="s">
        <v>125</v>
      </c>
      <c r="H134" s="193">
        <v>2324</v>
      </c>
      <c r="I134" s="312"/>
      <c r="J134" s="194">
        <f>ROUND(I134*H134,2)</f>
        <v>0</v>
      </c>
      <c r="K134" s="191" t="s">
        <v>126</v>
      </c>
      <c r="L134" s="90"/>
      <c r="M134" s="195" t="s">
        <v>1</v>
      </c>
      <c r="N134" s="196" t="s">
        <v>37</v>
      </c>
      <c r="O134" s="197">
        <v>0.17699999999999999</v>
      </c>
      <c r="P134" s="197">
        <f>O134*H134</f>
        <v>411.34799999999996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199" t="s">
        <v>127</v>
      </c>
      <c r="AT134" s="199" t="s">
        <v>122</v>
      </c>
      <c r="AU134" s="199" t="s">
        <v>79</v>
      </c>
      <c r="AY134" s="96" t="s">
        <v>120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96" t="s">
        <v>77</v>
      </c>
      <c r="BK134" s="200">
        <f>ROUND(I134*H134,2)</f>
        <v>0</v>
      </c>
      <c r="BL134" s="96" t="s">
        <v>127</v>
      </c>
      <c r="BM134" s="199" t="s">
        <v>444</v>
      </c>
    </row>
    <row r="135" spans="1:65" s="209" customFormat="1">
      <c r="B135" s="201"/>
      <c r="C135" s="202"/>
      <c r="D135" s="203" t="s">
        <v>129</v>
      </c>
      <c r="E135" s="204" t="s">
        <v>1</v>
      </c>
      <c r="F135" s="205" t="s">
        <v>445</v>
      </c>
      <c r="G135" s="202"/>
      <c r="H135" s="204" t="s">
        <v>1</v>
      </c>
      <c r="I135" s="313"/>
      <c r="J135" s="202"/>
      <c r="K135" s="202"/>
      <c r="L135" s="91"/>
      <c r="M135" s="206"/>
      <c r="N135" s="207"/>
      <c r="O135" s="207"/>
      <c r="P135" s="207"/>
      <c r="Q135" s="207"/>
      <c r="R135" s="207"/>
      <c r="S135" s="207"/>
      <c r="T135" s="208"/>
      <c r="AT135" s="210" t="s">
        <v>129</v>
      </c>
      <c r="AU135" s="210" t="s">
        <v>79</v>
      </c>
      <c r="AV135" s="209" t="s">
        <v>77</v>
      </c>
      <c r="AW135" s="209" t="s">
        <v>28</v>
      </c>
      <c r="AX135" s="209" t="s">
        <v>72</v>
      </c>
      <c r="AY135" s="210" t="s">
        <v>120</v>
      </c>
    </row>
    <row r="136" spans="1:65" s="219" customFormat="1">
      <c r="B136" s="211"/>
      <c r="C136" s="212"/>
      <c r="D136" s="203" t="s">
        <v>129</v>
      </c>
      <c r="E136" s="213" t="s">
        <v>1</v>
      </c>
      <c r="F136" s="214" t="s">
        <v>446</v>
      </c>
      <c r="G136" s="212"/>
      <c r="H136" s="215">
        <v>2324</v>
      </c>
      <c r="I136" s="314"/>
      <c r="J136" s="212"/>
      <c r="K136" s="212"/>
      <c r="L136" s="92"/>
      <c r="M136" s="216"/>
      <c r="N136" s="217"/>
      <c r="O136" s="217"/>
      <c r="P136" s="217"/>
      <c r="Q136" s="217"/>
      <c r="R136" s="217"/>
      <c r="S136" s="217"/>
      <c r="T136" s="218"/>
      <c r="AT136" s="220" t="s">
        <v>129</v>
      </c>
      <c r="AU136" s="220" t="s">
        <v>79</v>
      </c>
      <c r="AV136" s="219" t="s">
        <v>79</v>
      </c>
      <c r="AW136" s="219" t="s">
        <v>28</v>
      </c>
      <c r="AX136" s="219" t="s">
        <v>72</v>
      </c>
      <c r="AY136" s="220" t="s">
        <v>120</v>
      </c>
    </row>
    <row r="137" spans="1:65" s="229" customFormat="1">
      <c r="B137" s="221"/>
      <c r="C137" s="222"/>
      <c r="D137" s="203" t="s">
        <v>129</v>
      </c>
      <c r="E137" s="223" t="s">
        <v>1</v>
      </c>
      <c r="F137" s="224" t="s">
        <v>132</v>
      </c>
      <c r="G137" s="222"/>
      <c r="H137" s="225">
        <v>2324</v>
      </c>
      <c r="I137" s="315"/>
      <c r="J137" s="222"/>
      <c r="K137" s="222"/>
      <c r="L137" s="93"/>
      <c r="M137" s="226"/>
      <c r="N137" s="227"/>
      <c r="O137" s="227"/>
      <c r="P137" s="227"/>
      <c r="Q137" s="227"/>
      <c r="R137" s="227"/>
      <c r="S137" s="227"/>
      <c r="T137" s="228"/>
      <c r="AT137" s="230" t="s">
        <v>129</v>
      </c>
      <c r="AU137" s="230" t="s">
        <v>79</v>
      </c>
      <c r="AV137" s="229" t="s">
        <v>127</v>
      </c>
      <c r="AW137" s="229" t="s">
        <v>28</v>
      </c>
      <c r="AX137" s="229" t="s">
        <v>77</v>
      </c>
      <c r="AY137" s="230" t="s">
        <v>120</v>
      </c>
    </row>
    <row r="138" spans="1:65" s="102" customFormat="1" ht="24" customHeight="1">
      <c r="A138" s="259"/>
      <c r="B138" s="129"/>
      <c r="C138" s="189" t="s">
        <v>127</v>
      </c>
      <c r="D138" s="189" t="s">
        <v>122</v>
      </c>
      <c r="E138" s="190" t="s">
        <v>447</v>
      </c>
      <c r="F138" s="191" t="s">
        <v>448</v>
      </c>
      <c r="G138" s="192" t="s">
        <v>125</v>
      </c>
      <c r="H138" s="193">
        <v>2324</v>
      </c>
      <c r="I138" s="312"/>
      <c r="J138" s="194">
        <f>ROUND(I138*H138,2)</f>
        <v>0</v>
      </c>
      <c r="K138" s="191" t="s">
        <v>126</v>
      </c>
      <c r="L138" s="90"/>
      <c r="M138" s="195" t="s">
        <v>1</v>
      </c>
      <c r="N138" s="196" t="s">
        <v>37</v>
      </c>
      <c r="O138" s="197">
        <v>5.8000000000000003E-2</v>
      </c>
      <c r="P138" s="197">
        <f>O138*H138</f>
        <v>134.792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99" t="s">
        <v>127</v>
      </c>
      <c r="AT138" s="199" t="s">
        <v>122</v>
      </c>
      <c r="AU138" s="199" t="s">
        <v>79</v>
      </c>
      <c r="AY138" s="96" t="s">
        <v>120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96" t="s">
        <v>77</v>
      </c>
      <c r="BK138" s="200">
        <f>ROUND(I138*H138,2)</f>
        <v>0</v>
      </c>
      <c r="BL138" s="96" t="s">
        <v>127</v>
      </c>
      <c r="BM138" s="199" t="s">
        <v>449</v>
      </c>
    </row>
    <row r="139" spans="1:65" s="209" customFormat="1">
      <c r="B139" s="201"/>
      <c r="C139" s="202"/>
      <c r="D139" s="203" t="s">
        <v>129</v>
      </c>
      <c r="E139" s="204" t="s">
        <v>1</v>
      </c>
      <c r="F139" s="205" t="s">
        <v>445</v>
      </c>
      <c r="G139" s="202"/>
      <c r="H139" s="204" t="s">
        <v>1</v>
      </c>
      <c r="I139" s="313"/>
      <c r="J139" s="202"/>
      <c r="K139" s="202"/>
      <c r="L139" s="91"/>
      <c r="M139" s="206"/>
      <c r="N139" s="207"/>
      <c r="O139" s="207"/>
      <c r="P139" s="207"/>
      <c r="Q139" s="207"/>
      <c r="R139" s="207"/>
      <c r="S139" s="207"/>
      <c r="T139" s="208"/>
      <c r="AT139" s="210" t="s">
        <v>129</v>
      </c>
      <c r="AU139" s="210" t="s">
        <v>79</v>
      </c>
      <c r="AV139" s="209" t="s">
        <v>77</v>
      </c>
      <c r="AW139" s="209" t="s">
        <v>28</v>
      </c>
      <c r="AX139" s="209" t="s">
        <v>72</v>
      </c>
      <c r="AY139" s="210" t="s">
        <v>120</v>
      </c>
    </row>
    <row r="140" spans="1:65" s="219" customFormat="1">
      <c r="B140" s="211"/>
      <c r="C140" s="212"/>
      <c r="D140" s="203" t="s">
        <v>129</v>
      </c>
      <c r="E140" s="213" t="s">
        <v>1</v>
      </c>
      <c r="F140" s="214" t="s">
        <v>446</v>
      </c>
      <c r="G140" s="212"/>
      <c r="H140" s="215">
        <v>2324</v>
      </c>
      <c r="I140" s="314"/>
      <c r="J140" s="212"/>
      <c r="K140" s="212"/>
      <c r="L140" s="92"/>
      <c r="M140" s="216"/>
      <c r="N140" s="217"/>
      <c r="O140" s="217"/>
      <c r="P140" s="217"/>
      <c r="Q140" s="217"/>
      <c r="R140" s="217"/>
      <c r="S140" s="217"/>
      <c r="T140" s="218"/>
      <c r="AT140" s="220" t="s">
        <v>129</v>
      </c>
      <c r="AU140" s="220" t="s">
        <v>79</v>
      </c>
      <c r="AV140" s="219" t="s">
        <v>79</v>
      </c>
      <c r="AW140" s="219" t="s">
        <v>28</v>
      </c>
      <c r="AX140" s="219" t="s">
        <v>72</v>
      </c>
      <c r="AY140" s="220" t="s">
        <v>120</v>
      </c>
    </row>
    <row r="141" spans="1:65" s="229" customFormat="1">
      <c r="B141" s="221"/>
      <c r="C141" s="222"/>
      <c r="D141" s="203" t="s">
        <v>129</v>
      </c>
      <c r="E141" s="223" t="s">
        <v>1</v>
      </c>
      <c r="F141" s="224" t="s">
        <v>132</v>
      </c>
      <c r="G141" s="222"/>
      <c r="H141" s="225">
        <v>2324</v>
      </c>
      <c r="I141" s="315"/>
      <c r="J141" s="222"/>
      <c r="K141" s="222"/>
      <c r="L141" s="93"/>
      <c r="M141" s="226"/>
      <c r="N141" s="227"/>
      <c r="O141" s="227"/>
      <c r="P141" s="227"/>
      <c r="Q141" s="227"/>
      <c r="R141" s="227"/>
      <c r="S141" s="227"/>
      <c r="T141" s="228"/>
      <c r="AT141" s="230" t="s">
        <v>129</v>
      </c>
      <c r="AU141" s="230" t="s">
        <v>79</v>
      </c>
      <c r="AV141" s="229" t="s">
        <v>127</v>
      </c>
      <c r="AW141" s="229" t="s">
        <v>28</v>
      </c>
      <c r="AX141" s="229" t="s">
        <v>77</v>
      </c>
      <c r="AY141" s="230" t="s">
        <v>120</v>
      </c>
    </row>
    <row r="142" spans="1:65" s="102" customFormat="1" ht="16.5" customHeight="1">
      <c r="A142" s="259"/>
      <c r="B142" s="129"/>
      <c r="C142" s="231" t="s">
        <v>150</v>
      </c>
      <c r="D142" s="231" t="s">
        <v>185</v>
      </c>
      <c r="E142" s="232" t="s">
        <v>450</v>
      </c>
      <c r="F142" s="233" t="s">
        <v>451</v>
      </c>
      <c r="G142" s="234" t="s">
        <v>452</v>
      </c>
      <c r="H142" s="235">
        <v>80.177999999999997</v>
      </c>
      <c r="I142" s="316"/>
      <c r="J142" s="236">
        <f>ROUND(I142*H142,2)</f>
        <v>0</v>
      </c>
      <c r="K142" s="233" t="s">
        <v>126</v>
      </c>
      <c r="L142" s="237"/>
      <c r="M142" s="238" t="s">
        <v>1</v>
      </c>
      <c r="N142" s="239" t="s">
        <v>37</v>
      </c>
      <c r="O142" s="197">
        <v>0</v>
      </c>
      <c r="P142" s="197">
        <f>O142*H142</f>
        <v>0</v>
      </c>
      <c r="Q142" s="197">
        <v>1E-3</v>
      </c>
      <c r="R142" s="197">
        <f>Q142*H142</f>
        <v>8.0177999999999999E-2</v>
      </c>
      <c r="S142" s="197">
        <v>0</v>
      </c>
      <c r="T142" s="198">
        <f>S142*H142</f>
        <v>0</v>
      </c>
      <c r="AR142" s="199" t="s">
        <v>167</v>
      </c>
      <c r="AT142" s="199" t="s">
        <v>185</v>
      </c>
      <c r="AU142" s="199" t="s">
        <v>79</v>
      </c>
      <c r="AY142" s="96" t="s">
        <v>120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96" t="s">
        <v>77</v>
      </c>
      <c r="BK142" s="200">
        <f>ROUND(I142*H142,2)</f>
        <v>0</v>
      </c>
      <c r="BL142" s="96" t="s">
        <v>127</v>
      </c>
      <c r="BM142" s="199" t="s">
        <v>453</v>
      </c>
    </row>
    <row r="143" spans="1:65" s="209" customFormat="1">
      <c r="B143" s="201"/>
      <c r="C143" s="202"/>
      <c r="D143" s="203" t="s">
        <v>129</v>
      </c>
      <c r="E143" s="204" t="s">
        <v>1</v>
      </c>
      <c r="F143" s="205" t="s">
        <v>454</v>
      </c>
      <c r="G143" s="202"/>
      <c r="H143" s="204" t="s">
        <v>1</v>
      </c>
      <c r="I143" s="313"/>
      <c r="J143" s="202"/>
      <c r="K143" s="202"/>
      <c r="L143" s="91"/>
      <c r="M143" s="206"/>
      <c r="N143" s="207"/>
      <c r="O143" s="207"/>
      <c r="P143" s="207"/>
      <c r="Q143" s="207"/>
      <c r="R143" s="207"/>
      <c r="S143" s="207"/>
      <c r="T143" s="208"/>
      <c r="AT143" s="210" t="s">
        <v>129</v>
      </c>
      <c r="AU143" s="210" t="s">
        <v>79</v>
      </c>
      <c r="AV143" s="209" t="s">
        <v>77</v>
      </c>
      <c r="AW143" s="209" t="s">
        <v>28</v>
      </c>
      <c r="AX143" s="209" t="s">
        <v>72</v>
      </c>
      <c r="AY143" s="210" t="s">
        <v>120</v>
      </c>
    </row>
    <row r="144" spans="1:65" s="219" customFormat="1">
      <c r="B144" s="211"/>
      <c r="C144" s="212"/>
      <c r="D144" s="203" t="s">
        <v>129</v>
      </c>
      <c r="E144" s="213" t="s">
        <v>1</v>
      </c>
      <c r="F144" s="214" t="s">
        <v>455</v>
      </c>
      <c r="G144" s="212"/>
      <c r="H144" s="215">
        <v>80.177999999999997</v>
      </c>
      <c r="I144" s="314"/>
      <c r="J144" s="212"/>
      <c r="K144" s="212"/>
      <c r="L144" s="92"/>
      <c r="M144" s="216"/>
      <c r="N144" s="217"/>
      <c r="O144" s="217"/>
      <c r="P144" s="217"/>
      <c r="Q144" s="217"/>
      <c r="R144" s="217"/>
      <c r="S144" s="217"/>
      <c r="T144" s="218"/>
      <c r="AT144" s="220" t="s">
        <v>129</v>
      </c>
      <c r="AU144" s="220" t="s">
        <v>79</v>
      </c>
      <c r="AV144" s="219" t="s">
        <v>79</v>
      </c>
      <c r="AW144" s="219" t="s">
        <v>28</v>
      </c>
      <c r="AX144" s="219" t="s">
        <v>72</v>
      </c>
      <c r="AY144" s="220" t="s">
        <v>120</v>
      </c>
    </row>
    <row r="145" spans="1:65" s="229" customFormat="1">
      <c r="B145" s="221"/>
      <c r="C145" s="222"/>
      <c r="D145" s="203" t="s">
        <v>129</v>
      </c>
      <c r="E145" s="223" t="s">
        <v>1</v>
      </c>
      <c r="F145" s="224" t="s">
        <v>132</v>
      </c>
      <c r="G145" s="222"/>
      <c r="H145" s="225">
        <v>80.177999999999997</v>
      </c>
      <c r="I145" s="315"/>
      <c r="J145" s="222"/>
      <c r="K145" s="222"/>
      <c r="L145" s="93"/>
      <c r="M145" s="226"/>
      <c r="N145" s="227"/>
      <c r="O145" s="227"/>
      <c r="P145" s="227"/>
      <c r="Q145" s="227"/>
      <c r="R145" s="227"/>
      <c r="S145" s="227"/>
      <c r="T145" s="228"/>
      <c r="AT145" s="230" t="s">
        <v>129</v>
      </c>
      <c r="AU145" s="230" t="s">
        <v>79</v>
      </c>
      <c r="AV145" s="229" t="s">
        <v>127</v>
      </c>
      <c r="AW145" s="229" t="s">
        <v>28</v>
      </c>
      <c r="AX145" s="229" t="s">
        <v>77</v>
      </c>
      <c r="AY145" s="230" t="s">
        <v>120</v>
      </c>
    </row>
    <row r="146" spans="1:65" s="102" customFormat="1" ht="24" customHeight="1">
      <c r="A146" s="259"/>
      <c r="B146" s="129"/>
      <c r="C146" s="189" t="s">
        <v>157</v>
      </c>
      <c r="D146" s="189" t="s">
        <v>122</v>
      </c>
      <c r="E146" s="190" t="s">
        <v>456</v>
      </c>
      <c r="F146" s="191" t="s">
        <v>457</v>
      </c>
      <c r="G146" s="192" t="s">
        <v>125</v>
      </c>
      <c r="H146" s="193">
        <v>780</v>
      </c>
      <c r="I146" s="312"/>
      <c r="J146" s="194">
        <f>ROUND(I146*H146,2)</f>
        <v>0</v>
      </c>
      <c r="K146" s="191" t="s">
        <v>126</v>
      </c>
      <c r="L146" s="90"/>
      <c r="M146" s="195" t="s">
        <v>1</v>
      </c>
      <c r="N146" s="196" t="s">
        <v>37</v>
      </c>
      <c r="O146" s="197">
        <v>8.6999999999999994E-2</v>
      </c>
      <c r="P146" s="197">
        <f>O146*H146</f>
        <v>67.86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199" t="s">
        <v>127</v>
      </c>
      <c r="AT146" s="199" t="s">
        <v>122</v>
      </c>
      <c r="AU146" s="199" t="s">
        <v>79</v>
      </c>
      <c r="AY146" s="96" t="s">
        <v>120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96" t="s">
        <v>77</v>
      </c>
      <c r="BK146" s="200">
        <f>ROUND(I146*H146,2)</f>
        <v>0</v>
      </c>
      <c r="BL146" s="96" t="s">
        <v>127</v>
      </c>
      <c r="BM146" s="199" t="s">
        <v>458</v>
      </c>
    </row>
    <row r="147" spans="1:65" s="209" customFormat="1">
      <c r="B147" s="201"/>
      <c r="C147" s="202"/>
      <c r="D147" s="203" t="s">
        <v>129</v>
      </c>
      <c r="E147" s="204" t="s">
        <v>1</v>
      </c>
      <c r="F147" s="205" t="s">
        <v>445</v>
      </c>
      <c r="G147" s="202"/>
      <c r="H147" s="204" t="s">
        <v>1</v>
      </c>
      <c r="I147" s="313"/>
      <c r="J147" s="202"/>
      <c r="K147" s="202"/>
      <c r="L147" s="91"/>
      <c r="M147" s="206"/>
      <c r="N147" s="207"/>
      <c r="O147" s="207"/>
      <c r="P147" s="207"/>
      <c r="Q147" s="207"/>
      <c r="R147" s="207"/>
      <c r="S147" s="207"/>
      <c r="T147" s="208"/>
      <c r="AT147" s="210" t="s">
        <v>129</v>
      </c>
      <c r="AU147" s="210" t="s">
        <v>79</v>
      </c>
      <c r="AV147" s="209" t="s">
        <v>77</v>
      </c>
      <c r="AW147" s="209" t="s">
        <v>28</v>
      </c>
      <c r="AX147" s="209" t="s">
        <v>72</v>
      </c>
      <c r="AY147" s="210" t="s">
        <v>120</v>
      </c>
    </row>
    <row r="148" spans="1:65" s="219" customFormat="1">
      <c r="B148" s="211"/>
      <c r="C148" s="212"/>
      <c r="D148" s="203" t="s">
        <v>129</v>
      </c>
      <c r="E148" s="213" t="s">
        <v>1</v>
      </c>
      <c r="F148" s="214" t="s">
        <v>459</v>
      </c>
      <c r="G148" s="212"/>
      <c r="H148" s="215">
        <v>780</v>
      </c>
      <c r="I148" s="314"/>
      <c r="J148" s="212"/>
      <c r="K148" s="212"/>
      <c r="L148" s="92"/>
      <c r="M148" s="216"/>
      <c r="N148" s="217"/>
      <c r="O148" s="217"/>
      <c r="P148" s="217"/>
      <c r="Q148" s="217"/>
      <c r="R148" s="217"/>
      <c r="S148" s="217"/>
      <c r="T148" s="218"/>
      <c r="AT148" s="220" t="s">
        <v>129</v>
      </c>
      <c r="AU148" s="220" t="s">
        <v>79</v>
      </c>
      <c r="AV148" s="219" t="s">
        <v>79</v>
      </c>
      <c r="AW148" s="219" t="s">
        <v>28</v>
      </c>
      <c r="AX148" s="219" t="s">
        <v>72</v>
      </c>
      <c r="AY148" s="220" t="s">
        <v>120</v>
      </c>
    </row>
    <row r="149" spans="1:65" s="229" customFormat="1">
      <c r="B149" s="221"/>
      <c r="C149" s="222"/>
      <c r="D149" s="203" t="s">
        <v>129</v>
      </c>
      <c r="E149" s="223" t="s">
        <v>1</v>
      </c>
      <c r="F149" s="224" t="s">
        <v>132</v>
      </c>
      <c r="G149" s="222"/>
      <c r="H149" s="225">
        <v>780</v>
      </c>
      <c r="I149" s="315"/>
      <c r="J149" s="222"/>
      <c r="K149" s="222"/>
      <c r="L149" s="93"/>
      <c r="M149" s="226"/>
      <c r="N149" s="227"/>
      <c r="O149" s="227"/>
      <c r="P149" s="227"/>
      <c r="Q149" s="227"/>
      <c r="R149" s="227"/>
      <c r="S149" s="227"/>
      <c r="T149" s="228"/>
      <c r="AT149" s="230" t="s">
        <v>129</v>
      </c>
      <c r="AU149" s="230" t="s">
        <v>79</v>
      </c>
      <c r="AV149" s="229" t="s">
        <v>127</v>
      </c>
      <c r="AW149" s="229" t="s">
        <v>28</v>
      </c>
      <c r="AX149" s="229" t="s">
        <v>77</v>
      </c>
      <c r="AY149" s="230" t="s">
        <v>120</v>
      </c>
    </row>
    <row r="150" spans="1:65" s="102" customFormat="1" ht="16.5" customHeight="1">
      <c r="A150" s="259"/>
      <c r="B150" s="129"/>
      <c r="C150" s="231" t="s">
        <v>163</v>
      </c>
      <c r="D150" s="231" t="s">
        <v>185</v>
      </c>
      <c r="E150" s="232" t="s">
        <v>450</v>
      </c>
      <c r="F150" s="233" t="s">
        <v>451</v>
      </c>
      <c r="G150" s="234" t="s">
        <v>452</v>
      </c>
      <c r="H150" s="235">
        <v>26.91</v>
      </c>
      <c r="I150" s="316"/>
      <c r="J150" s="236">
        <f>ROUND(I150*H150,2)</f>
        <v>0</v>
      </c>
      <c r="K150" s="233" t="s">
        <v>126</v>
      </c>
      <c r="L150" s="237"/>
      <c r="M150" s="238" t="s">
        <v>1</v>
      </c>
      <c r="N150" s="239" t="s">
        <v>37</v>
      </c>
      <c r="O150" s="197">
        <v>0</v>
      </c>
      <c r="P150" s="197">
        <f>O150*H150</f>
        <v>0</v>
      </c>
      <c r="Q150" s="197">
        <v>1E-3</v>
      </c>
      <c r="R150" s="197">
        <f>Q150*H150</f>
        <v>2.691E-2</v>
      </c>
      <c r="S150" s="197">
        <v>0</v>
      </c>
      <c r="T150" s="198">
        <f>S150*H150</f>
        <v>0</v>
      </c>
      <c r="AR150" s="199" t="s">
        <v>167</v>
      </c>
      <c r="AT150" s="199" t="s">
        <v>185</v>
      </c>
      <c r="AU150" s="199" t="s">
        <v>79</v>
      </c>
      <c r="AY150" s="96" t="s">
        <v>120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96" t="s">
        <v>77</v>
      </c>
      <c r="BK150" s="200">
        <f>ROUND(I150*H150,2)</f>
        <v>0</v>
      </c>
      <c r="BL150" s="96" t="s">
        <v>127</v>
      </c>
      <c r="BM150" s="199" t="s">
        <v>460</v>
      </c>
    </row>
    <row r="151" spans="1:65" s="209" customFormat="1">
      <c r="B151" s="201"/>
      <c r="C151" s="202"/>
      <c r="D151" s="203" t="s">
        <v>129</v>
      </c>
      <c r="E151" s="204" t="s">
        <v>1</v>
      </c>
      <c r="F151" s="205" t="s">
        <v>404</v>
      </c>
      <c r="G151" s="202"/>
      <c r="H151" s="204" t="s">
        <v>1</v>
      </c>
      <c r="I151" s="313"/>
      <c r="J151" s="202"/>
      <c r="K151" s="202"/>
      <c r="L151" s="91"/>
      <c r="M151" s="206"/>
      <c r="N151" s="207"/>
      <c r="O151" s="207"/>
      <c r="P151" s="207"/>
      <c r="Q151" s="207"/>
      <c r="R151" s="207"/>
      <c r="S151" s="207"/>
      <c r="T151" s="208"/>
      <c r="AT151" s="210" t="s">
        <v>129</v>
      </c>
      <c r="AU151" s="210" t="s">
        <v>79</v>
      </c>
      <c r="AV151" s="209" t="s">
        <v>77</v>
      </c>
      <c r="AW151" s="209" t="s">
        <v>28</v>
      </c>
      <c r="AX151" s="209" t="s">
        <v>72</v>
      </c>
      <c r="AY151" s="210" t="s">
        <v>120</v>
      </c>
    </row>
    <row r="152" spans="1:65" s="219" customFormat="1">
      <c r="B152" s="211"/>
      <c r="C152" s="212"/>
      <c r="D152" s="203" t="s">
        <v>129</v>
      </c>
      <c r="E152" s="213" t="s">
        <v>1</v>
      </c>
      <c r="F152" s="214" t="s">
        <v>461</v>
      </c>
      <c r="G152" s="212"/>
      <c r="H152" s="215">
        <v>26.91</v>
      </c>
      <c r="I152" s="314"/>
      <c r="J152" s="212"/>
      <c r="K152" s="212"/>
      <c r="L152" s="92"/>
      <c r="M152" s="216"/>
      <c r="N152" s="217"/>
      <c r="O152" s="217"/>
      <c r="P152" s="217"/>
      <c r="Q152" s="217"/>
      <c r="R152" s="217"/>
      <c r="S152" s="217"/>
      <c r="T152" s="218"/>
      <c r="AT152" s="220" t="s">
        <v>129</v>
      </c>
      <c r="AU152" s="220" t="s">
        <v>79</v>
      </c>
      <c r="AV152" s="219" t="s">
        <v>79</v>
      </c>
      <c r="AW152" s="219" t="s">
        <v>28</v>
      </c>
      <c r="AX152" s="219" t="s">
        <v>72</v>
      </c>
      <c r="AY152" s="220" t="s">
        <v>120</v>
      </c>
    </row>
    <row r="153" spans="1:65" s="229" customFormat="1">
      <c r="B153" s="221"/>
      <c r="C153" s="222"/>
      <c r="D153" s="203" t="s">
        <v>129</v>
      </c>
      <c r="E153" s="223" t="s">
        <v>1</v>
      </c>
      <c r="F153" s="224" t="s">
        <v>132</v>
      </c>
      <c r="G153" s="222"/>
      <c r="H153" s="225">
        <v>26.91</v>
      </c>
      <c r="I153" s="315"/>
      <c r="J153" s="222"/>
      <c r="K153" s="222"/>
      <c r="L153" s="93"/>
      <c r="M153" s="226"/>
      <c r="N153" s="227"/>
      <c r="O153" s="227"/>
      <c r="P153" s="227"/>
      <c r="Q153" s="227"/>
      <c r="R153" s="227"/>
      <c r="S153" s="227"/>
      <c r="T153" s="228"/>
      <c r="AT153" s="230" t="s">
        <v>129</v>
      </c>
      <c r="AU153" s="230" t="s">
        <v>79</v>
      </c>
      <c r="AV153" s="229" t="s">
        <v>127</v>
      </c>
      <c r="AW153" s="229" t="s">
        <v>28</v>
      </c>
      <c r="AX153" s="229" t="s">
        <v>77</v>
      </c>
      <c r="AY153" s="230" t="s">
        <v>120</v>
      </c>
    </row>
    <row r="154" spans="1:65" s="102" customFormat="1" ht="16.5" customHeight="1">
      <c r="A154" s="259"/>
      <c r="B154" s="129"/>
      <c r="C154" s="189" t="s">
        <v>167</v>
      </c>
      <c r="D154" s="189" t="s">
        <v>122</v>
      </c>
      <c r="E154" s="190" t="s">
        <v>462</v>
      </c>
      <c r="F154" s="191" t="s">
        <v>463</v>
      </c>
      <c r="G154" s="192" t="s">
        <v>125</v>
      </c>
      <c r="H154" s="193">
        <v>2324</v>
      </c>
      <c r="I154" s="312"/>
      <c r="J154" s="194">
        <f>ROUND(I154*H154,2)</f>
        <v>0</v>
      </c>
      <c r="K154" s="191" t="s">
        <v>126</v>
      </c>
      <c r="L154" s="90"/>
      <c r="M154" s="195" t="s">
        <v>1</v>
      </c>
      <c r="N154" s="196" t="s">
        <v>37</v>
      </c>
      <c r="O154" s="197">
        <v>1.2999999999999999E-2</v>
      </c>
      <c r="P154" s="197">
        <f>O154*H154</f>
        <v>30.212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AR154" s="199" t="s">
        <v>127</v>
      </c>
      <c r="AT154" s="199" t="s">
        <v>122</v>
      </c>
      <c r="AU154" s="199" t="s">
        <v>79</v>
      </c>
      <c r="AY154" s="96" t="s">
        <v>120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96" t="s">
        <v>77</v>
      </c>
      <c r="BK154" s="200">
        <f>ROUND(I154*H154,2)</f>
        <v>0</v>
      </c>
      <c r="BL154" s="96" t="s">
        <v>127</v>
      </c>
      <c r="BM154" s="199" t="s">
        <v>464</v>
      </c>
    </row>
    <row r="155" spans="1:65" s="209" customFormat="1">
      <c r="B155" s="201"/>
      <c r="C155" s="202"/>
      <c r="D155" s="203" t="s">
        <v>129</v>
      </c>
      <c r="E155" s="204" t="s">
        <v>1</v>
      </c>
      <c r="F155" s="205" t="s">
        <v>445</v>
      </c>
      <c r="G155" s="202"/>
      <c r="H155" s="204" t="s">
        <v>1</v>
      </c>
      <c r="I155" s="313"/>
      <c r="J155" s="202"/>
      <c r="K155" s="202"/>
      <c r="L155" s="91"/>
      <c r="M155" s="206"/>
      <c r="N155" s="207"/>
      <c r="O155" s="207"/>
      <c r="P155" s="207"/>
      <c r="Q155" s="207"/>
      <c r="R155" s="207"/>
      <c r="S155" s="207"/>
      <c r="T155" s="208"/>
      <c r="AT155" s="210" t="s">
        <v>129</v>
      </c>
      <c r="AU155" s="210" t="s">
        <v>79</v>
      </c>
      <c r="AV155" s="209" t="s">
        <v>77</v>
      </c>
      <c r="AW155" s="209" t="s">
        <v>28</v>
      </c>
      <c r="AX155" s="209" t="s">
        <v>72</v>
      </c>
      <c r="AY155" s="210" t="s">
        <v>120</v>
      </c>
    </row>
    <row r="156" spans="1:65" s="219" customFormat="1" ht="22.5">
      <c r="B156" s="211"/>
      <c r="C156" s="212"/>
      <c r="D156" s="203" t="s">
        <v>129</v>
      </c>
      <c r="E156" s="213" t="s">
        <v>1</v>
      </c>
      <c r="F156" s="214" t="s">
        <v>465</v>
      </c>
      <c r="G156" s="212"/>
      <c r="H156" s="215">
        <v>2324</v>
      </c>
      <c r="I156" s="314"/>
      <c r="J156" s="212"/>
      <c r="K156" s="212"/>
      <c r="L156" s="92"/>
      <c r="M156" s="216"/>
      <c r="N156" s="217"/>
      <c r="O156" s="217"/>
      <c r="P156" s="217"/>
      <c r="Q156" s="217"/>
      <c r="R156" s="217"/>
      <c r="S156" s="217"/>
      <c r="T156" s="218"/>
      <c r="AT156" s="220" t="s">
        <v>129</v>
      </c>
      <c r="AU156" s="220" t="s">
        <v>79</v>
      </c>
      <c r="AV156" s="219" t="s">
        <v>79</v>
      </c>
      <c r="AW156" s="219" t="s">
        <v>28</v>
      </c>
      <c r="AX156" s="219" t="s">
        <v>72</v>
      </c>
      <c r="AY156" s="220" t="s">
        <v>120</v>
      </c>
    </row>
    <row r="157" spans="1:65" s="229" customFormat="1">
      <c r="B157" s="221"/>
      <c r="C157" s="222"/>
      <c r="D157" s="203" t="s">
        <v>129</v>
      </c>
      <c r="E157" s="223" t="s">
        <v>1</v>
      </c>
      <c r="F157" s="224" t="s">
        <v>132</v>
      </c>
      <c r="G157" s="222"/>
      <c r="H157" s="225">
        <v>2324</v>
      </c>
      <c r="I157" s="315"/>
      <c r="J157" s="222"/>
      <c r="K157" s="222"/>
      <c r="L157" s="93"/>
      <c r="M157" s="226"/>
      <c r="N157" s="227"/>
      <c r="O157" s="227"/>
      <c r="P157" s="227"/>
      <c r="Q157" s="227"/>
      <c r="R157" s="227"/>
      <c r="S157" s="227"/>
      <c r="T157" s="228"/>
      <c r="AT157" s="230" t="s">
        <v>129</v>
      </c>
      <c r="AU157" s="230" t="s">
        <v>79</v>
      </c>
      <c r="AV157" s="229" t="s">
        <v>127</v>
      </c>
      <c r="AW157" s="229" t="s">
        <v>28</v>
      </c>
      <c r="AX157" s="229" t="s">
        <v>77</v>
      </c>
      <c r="AY157" s="230" t="s">
        <v>120</v>
      </c>
    </row>
    <row r="158" spans="1:65" s="102" customFormat="1" ht="16.5" customHeight="1">
      <c r="A158" s="259"/>
      <c r="B158" s="129"/>
      <c r="C158" s="189" t="s">
        <v>168</v>
      </c>
      <c r="D158" s="189" t="s">
        <v>122</v>
      </c>
      <c r="E158" s="190" t="s">
        <v>466</v>
      </c>
      <c r="F158" s="191" t="s">
        <v>467</v>
      </c>
      <c r="G158" s="192" t="s">
        <v>125</v>
      </c>
      <c r="H158" s="193">
        <v>780</v>
      </c>
      <c r="I158" s="312"/>
      <c r="J158" s="194">
        <f>ROUND(I158*H158,2)</f>
        <v>0</v>
      </c>
      <c r="K158" s="191" t="s">
        <v>126</v>
      </c>
      <c r="L158" s="90"/>
      <c r="M158" s="195" t="s">
        <v>1</v>
      </c>
      <c r="N158" s="196" t="s">
        <v>37</v>
      </c>
      <c r="O158" s="197">
        <v>0.107</v>
      </c>
      <c r="P158" s="197">
        <f>O158*H158</f>
        <v>83.46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AR158" s="199" t="s">
        <v>127</v>
      </c>
      <c r="AT158" s="199" t="s">
        <v>122</v>
      </c>
      <c r="AU158" s="199" t="s">
        <v>79</v>
      </c>
      <c r="AY158" s="96" t="s">
        <v>120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96" t="s">
        <v>77</v>
      </c>
      <c r="BK158" s="200">
        <f>ROUND(I158*H158,2)</f>
        <v>0</v>
      </c>
      <c r="BL158" s="96" t="s">
        <v>127</v>
      </c>
      <c r="BM158" s="199" t="s">
        <v>468</v>
      </c>
    </row>
    <row r="159" spans="1:65" s="209" customFormat="1">
      <c r="B159" s="201"/>
      <c r="C159" s="202"/>
      <c r="D159" s="203" t="s">
        <v>129</v>
      </c>
      <c r="E159" s="204" t="s">
        <v>1</v>
      </c>
      <c r="F159" s="205" t="s">
        <v>445</v>
      </c>
      <c r="G159" s="202"/>
      <c r="H159" s="204" t="s">
        <v>1</v>
      </c>
      <c r="I159" s="313"/>
      <c r="J159" s="202"/>
      <c r="K159" s="202"/>
      <c r="L159" s="91"/>
      <c r="M159" s="206"/>
      <c r="N159" s="207"/>
      <c r="O159" s="207"/>
      <c r="P159" s="207"/>
      <c r="Q159" s="207"/>
      <c r="R159" s="207"/>
      <c r="S159" s="207"/>
      <c r="T159" s="208"/>
      <c r="AT159" s="210" t="s">
        <v>129</v>
      </c>
      <c r="AU159" s="210" t="s">
        <v>79</v>
      </c>
      <c r="AV159" s="209" t="s">
        <v>77</v>
      </c>
      <c r="AW159" s="209" t="s">
        <v>28</v>
      </c>
      <c r="AX159" s="209" t="s">
        <v>72</v>
      </c>
      <c r="AY159" s="210" t="s">
        <v>120</v>
      </c>
    </row>
    <row r="160" spans="1:65" s="219" customFormat="1">
      <c r="B160" s="211"/>
      <c r="C160" s="212"/>
      <c r="D160" s="203" t="s">
        <v>129</v>
      </c>
      <c r="E160" s="213" t="s">
        <v>1</v>
      </c>
      <c r="F160" s="214" t="s">
        <v>469</v>
      </c>
      <c r="G160" s="212"/>
      <c r="H160" s="215">
        <v>780</v>
      </c>
      <c r="I160" s="314"/>
      <c r="J160" s="212"/>
      <c r="K160" s="212"/>
      <c r="L160" s="92"/>
      <c r="M160" s="216"/>
      <c r="N160" s="217"/>
      <c r="O160" s="217"/>
      <c r="P160" s="217"/>
      <c r="Q160" s="217"/>
      <c r="R160" s="217"/>
      <c r="S160" s="217"/>
      <c r="T160" s="218"/>
      <c r="AT160" s="220" t="s">
        <v>129</v>
      </c>
      <c r="AU160" s="220" t="s">
        <v>79</v>
      </c>
      <c r="AV160" s="219" t="s">
        <v>79</v>
      </c>
      <c r="AW160" s="219" t="s">
        <v>28</v>
      </c>
      <c r="AX160" s="219" t="s">
        <v>72</v>
      </c>
      <c r="AY160" s="220" t="s">
        <v>120</v>
      </c>
    </row>
    <row r="161" spans="1:65" s="229" customFormat="1">
      <c r="B161" s="221"/>
      <c r="C161" s="222"/>
      <c r="D161" s="203" t="s">
        <v>129</v>
      </c>
      <c r="E161" s="223" t="s">
        <v>1</v>
      </c>
      <c r="F161" s="224" t="s">
        <v>132</v>
      </c>
      <c r="G161" s="222"/>
      <c r="H161" s="225">
        <v>780</v>
      </c>
      <c r="I161" s="315"/>
      <c r="J161" s="222"/>
      <c r="K161" s="222"/>
      <c r="L161" s="93"/>
      <c r="M161" s="226"/>
      <c r="N161" s="227"/>
      <c r="O161" s="227"/>
      <c r="P161" s="227"/>
      <c r="Q161" s="227"/>
      <c r="R161" s="227"/>
      <c r="S161" s="227"/>
      <c r="T161" s="228"/>
      <c r="AT161" s="230" t="s">
        <v>129</v>
      </c>
      <c r="AU161" s="230" t="s">
        <v>79</v>
      </c>
      <c r="AV161" s="229" t="s">
        <v>127</v>
      </c>
      <c r="AW161" s="229" t="s">
        <v>28</v>
      </c>
      <c r="AX161" s="229" t="s">
        <v>77</v>
      </c>
      <c r="AY161" s="230" t="s">
        <v>120</v>
      </c>
    </row>
    <row r="162" spans="1:65" s="102" customFormat="1" ht="24" customHeight="1">
      <c r="A162" s="259"/>
      <c r="B162" s="129"/>
      <c r="C162" s="189" t="s">
        <v>174</v>
      </c>
      <c r="D162" s="189" t="s">
        <v>122</v>
      </c>
      <c r="E162" s="190" t="s">
        <v>470</v>
      </c>
      <c r="F162" s="191" t="s">
        <v>471</v>
      </c>
      <c r="G162" s="192" t="s">
        <v>125</v>
      </c>
      <c r="H162" s="193">
        <v>780</v>
      </c>
      <c r="I162" s="312"/>
      <c r="J162" s="194">
        <f>ROUND(I162*H162,2)</f>
        <v>0</v>
      </c>
      <c r="K162" s="191" t="s">
        <v>126</v>
      </c>
      <c r="L162" s="90"/>
      <c r="M162" s="195" t="s">
        <v>1</v>
      </c>
      <c r="N162" s="196" t="s">
        <v>37</v>
      </c>
      <c r="O162" s="197">
        <v>0.26300000000000001</v>
      </c>
      <c r="P162" s="197">
        <f>O162*H162</f>
        <v>205.14000000000001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199" t="s">
        <v>127</v>
      </c>
      <c r="AT162" s="199" t="s">
        <v>122</v>
      </c>
      <c r="AU162" s="199" t="s">
        <v>79</v>
      </c>
      <c r="AY162" s="96" t="s">
        <v>120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96" t="s">
        <v>77</v>
      </c>
      <c r="BK162" s="200">
        <f>ROUND(I162*H162,2)</f>
        <v>0</v>
      </c>
      <c r="BL162" s="96" t="s">
        <v>127</v>
      </c>
      <c r="BM162" s="199" t="s">
        <v>472</v>
      </c>
    </row>
    <row r="163" spans="1:65" s="209" customFormat="1">
      <c r="B163" s="201"/>
      <c r="C163" s="202"/>
      <c r="D163" s="203" t="s">
        <v>129</v>
      </c>
      <c r="E163" s="204" t="s">
        <v>1</v>
      </c>
      <c r="F163" s="205" t="s">
        <v>445</v>
      </c>
      <c r="G163" s="202"/>
      <c r="H163" s="204" t="s">
        <v>1</v>
      </c>
      <c r="I163" s="313"/>
      <c r="J163" s="202"/>
      <c r="K163" s="202"/>
      <c r="L163" s="91"/>
      <c r="M163" s="206"/>
      <c r="N163" s="207"/>
      <c r="O163" s="207"/>
      <c r="P163" s="207"/>
      <c r="Q163" s="207"/>
      <c r="R163" s="207"/>
      <c r="S163" s="207"/>
      <c r="T163" s="208"/>
      <c r="AT163" s="210" t="s">
        <v>129</v>
      </c>
      <c r="AU163" s="210" t="s">
        <v>79</v>
      </c>
      <c r="AV163" s="209" t="s">
        <v>77</v>
      </c>
      <c r="AW163" s="209" t="s">
        <v>28</v>
      </c>
      <c r="AX163" s="209" t="s">
        <v>72</v>
      </c>
      <c r="AY163" s="210" t="s">
        <v>120</v>
      </c>
    </row>
    <row r="164" spans="1:65" s="219" customFormat="1">
      <c r="B164" s="211"/>
      <c r="C164" s="212"/>
      <c r="D164" s="203" t="s">
        <v>129</v>
      </c>
      <c r="E164" s="213" t="s">
        <v>1</v>
      </c>
      <c r="F164" s="214" t="s">
        <v>459</v>
      </c>
      <c r="G164" s="212"/>
      <c r="H164" s="215">
        <v>780</v>
      </c>
      <c r="I164" s="314"/>
      <c r="J164" s="212"/>
      <c r="K164" s="212"/>
      <c r="L164" s="92"/>
      <c r="M164" s="216"/>
      <c r="N164" s="217"/>
      <c r="O164" s="217"/>
      <c r="P164" s="217"/>
      <c r="Q164" s="217"/>
      <c r="R164" s="217"/>
      <c r="S164" s="217"/>
      <c r="T164" s="218"/>
      <c r="AT164" s="220" t="s">
        <v>129</v>
      </c>
      <c r="AU164" s="220" t="s">
        <v>79</v>
      </c>
      <c r="AV164" s="219" t="s">
        <v>79</v>
      </c>
      <c r="AW164" s="219" t="s">
        <v>28</v>
      </c>
      <c r="AX164" s="219" t="s">
        <v>72</v>
      </c>
      <c r="AY164" s="220" t="s">
        <v>120</v>
      </c>
    </row>
    <row r="165" spans="1:65" s="229" customFormat="1">
      <c r="B165" s="221"/>
      <c r="C165" s="222"/>
      <c r="D165" s="203" t="s">
        <v>129</v>
      </c>
      <c r="E165" s="223" t="s">
        <v>1</v>
      </c>
      <c r="F165" s="224" t="s">
        <v>132</v>
      </c>
      <c r="G165" s="222"/>
      <c r="H165" s="225">
        <v>780</v>
      </c>
      <c r="I165" s="315"/>
      <c r="J165" s="222"/>
      <c r="K165" s="222"/>
      <c r="L165" s="93"/>
      <c r="M165" s="226"/>
      <c r="N165" s="227"/>
      <c r="O165" s="227"/>
      <c r="P165" s="227"/>
      <c r="Q165" s="227"/>
      <c r="R165" s="227"/>
      <c r="S165" s="227"/>
      <c r="T165" s="228"/>
      <c r="AT165" s="230" t="s">
        <v>129</v>
      </c>
      <c r="AU165" s="230" t="s">
        <v>79</v>
      </c>
      <c r="AV165" s="229" t="s">
        <v>127</v>
      </c>
      <c r="AW165" s="229" t="s">
        <v>28</v>
      </c>
      <c r="AX165" s="229" t="s">
        <v>77</v>
      </c>
      <c r="AY165" s="230" t="s">
        <v>120</v>
      </c>
    </row>
    <row r="166" spans="1:65" s="183" customFormat="1" ht="22.9" customHeight="1">
      <c r="B166" s="173"/>
      <c r="C166" s="174"/>
      <c r="D166" s="175" t="s">
        <v>71</v>
      </c>
      <c r="E166" s="187" t="s">
        <v>251</v>
      </c>
      <c r="F166" s="187" t="s">
        <v>252</v>
      </c>
      <c r="G166" s="174"/>
      <c r="H166" s="174"/>
      <c r="I166" s="317"/>
      <c r="J166" s="188">
        <f>BK166</f>
        <v>0</v>
      </c>
      <c r="K166" s="174"/>
      <c r="L166" s="178"/>
      <c r="M166" s="179"/>
      <c r="N166" s="180"/>
      <c r="O166" s="180"/>
      <c r="P166" s="181">
        <f>SUM(P167:P168)</f>
        <v>7.5970000000000005E-3</v>
      </c>
      <c r="Q166" s="180"/>
      <c r="R166" s="181">
        <f>SUM(R167:R168)</f>
        <v>0</v>
      </c>
      <c r="S166" s="180"/>
      <c r="T166" s="182">
        <f>SUM(T167:T168)</f>
        <v>0</v>
      </c>
      <c r="AR166" s="184" t="s">
        <v>77</v>
      </c>
      <c r="AT166" s="185" t="s">
        <v>71</v>
      </c>
      <c r="AU166" s="185" t="s">
        <v>77</v>
      </c>
      <c r="AY166" s="184" t="s">
        <v>120</v>
      </c>
      <c r="BK166" s="186">
        <f>SUM(BK167:BK168)</f>
        <v>0</v>
      </c>
    </row>
    <row r="167" spans="1:65" s="102" customFormat="1" ht="24" customHeight="1">
      <c r="A167" s="259"/>
      <c r="B167" s="129"/>
      <c r="C167" s="189" t="s">
        <v>178</v>
      </c>
      <c r="D167" s="189" t="s">
        <v>122</v>
      </c>
      <c r="E167" s="190" t="s">
        <v>254</v>
      </c>
      <c r="F167" s="191" t="s">
        <v>255</v>
      </c>
      <c r="G167" s="192" t="s">
        <v>180</v>
      </c>
      <c r="H167" s="193">
        <v>0.107</v>
      </c>
      <c r="I167" s="312"/>
      <c r="J167" s="194">
        <f>ROUND(I167*H167,2)</f>
        <v>0</v>
      </c>
      <c r="K167" s="191" t="s">
        <v>126</v>
      </c>
      <c r="L167" s="90"/>
      <c r="M167" s="195" t="s">
        <v>1</v>
      </c>
      <c r="N167" s="196" t="s">
        <v>37</v>
      </c>
      <c r="O167" s="197">
        <v>6.6000000000000003E-2</v>
      </c>
      <c r="P167" s="197">
        <f>O167*H167</f>
        <v>7.0620000000000006E-3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AR167" s="199" t="s">
        <v>127</v>
      </c>
      <c r="AT167" s="199" t="s">
        <v>122</v>
      </c>
      <c r="AU167" s="199" t="s">
        <v>79</v>
      </c>
      <c r="AY167" s="96" t="s">
        <v>120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96" t="s">
        <v>77</v>
      </c>
      <c r="BK167" s="200">
        <f>ROUND(I167*H167,2)</f>
        <v>0</v>
      </c>
      <c r="BL167" s="96" t="s">
        <v>127</v>
      </c>
      <c r="BM167" s="199" t="s">
        <v>473</v>
      </c>
    </row>
    <row r="168" spans="1:65" s="102" customFormat="1" ht="24" customHeight="1">
      <c r="A168" s="259"/>
      <c r="B168" s="129"/>
      <c r="C168" s="189" t="s">
        <v>184</v>
      </c>
      <c r="D168" s="189" t="s">
        <v>122</v>
      </c>
      <c r="E168" s="190" t="s">
        <v>258</v>
      </c>
      <c r="F168" s="191" t="s">
        <v>259</v>
      </c>
      <c r="G168" s="192" t="s">
        <v>180</v>
      </c>
      <c r="H168" s="193">
        <v>0.107</v>
      </c>
      <c r="I168" s="312"/>
      <c r="J168" s="194">
        <f>ROUND(I168*H168,2)</f>
        <v>0</v>
      </c>
      <c r="K168" s="191" t="s">
        <v>126</v>
      </c>
      <c r="L168" s="90"/>
      <c r="M168" s="240" t="s">
        <v>1</v>
      </c>
      <c r="N168" s="241" t="s">
        <v>37</v>
      </c>
      <c r="O168" s="242">
        <v>5.0000000000000001E-3</v>
      </c>
      <c r="P168" s="242">
        <f>O168*H168</f>
        <v>5.3499999999999999E-4</v>
      </c>
      <c r="Q168" s="242">
        <v>0</v>
      </c>
      <c r="R168" s="242">
        <f>Q168*H168</f>
        <v>0</v>
      </c>
      <c r="S168" s="242">
        <v>0</v>
      </c>
      <c r="T168" s="243">
        <f>S168*H168</f>
        <v>0</v>
      </c>
      <c r="AR168" s="199" t="s">
        <v>127</v>
      </c>
      <c r="AT168" s="199" t="s">
        <v>122</v>
      </c>
      <c r="AU168" s="199" t="s">
        <v>79</v>
      </c>
      <c r="AY168" s="96" t="s">
        <v>120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96" t="s">
        <v>77</v>
      </c>
      <c r="BK168" s="200">
        <f>ROUND(I168*H168,2)</f>
        <v>0</v>
      </c>
      <c r="BL168" s="96" t="s">
        <v>127</v>
      </c>
      <c r="BM168" s="199" t="s">
        <v>474</v>
      </c>
    </row>
    <row r="169" spans="1:65" s="102" customFormat="1" ht="6.95" customHeight="1">
      <c r="A169" s="259"/>
      <c r="B169" s="153"/>
      <c r="C169" s="154"/>
      <c r="D169" s="154"/>
      <c r="E169" s="154"/>
      <c r="F169" s="154"/>
      <c r="G169" s="154"/>
      <c r="H169" s="154"/>
      <c r="I169" s="154"/>
      <c r="J169" s="154"/>
      <c r="K169" s="154"/>
      <c r="L169" s="90"/>
    </row>
  </sheetData>
  <sheetProtection password="CEC8" sheet="1" objects="1" scenarios="1"/>
  <autoFilter ref="C122:K16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a - Přípravné práce</vt:lpstr>
      <vt:lpstr>b - In-line dráha</vt:lpstr>
      <vt:lpstr>d - Terénní úpravy</vt:lpstr>
      <vt:lpstr>'a - Přípravné práce'!Názvy_tisku</vt:lpstr>
      <vt:lpstr>'b - In-line dráha'!Názvy_tisku</vt:lpstr>
      <vt:lpstr>'d - Terénní úpravy'!Názvy_tisku</vt:lpstr>
      <vt:lpstr>'Rekapitulace stavby'!Názvy_tisku</vt:lpstr>
      <vt:lpstr>'a - Přípravné práce'!Oblast_tisku</vt:lpstr>
      <vt:lpstr>'b - In-line dráha'!Oblast_tisku</vt:lpstr>
      <vt:lpstr>'d - Terénní úpravy'!Oblast_tisku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BOBINA2\Bobina</dc:creator>
  <cp:lastModifiedBy>Rene</cp:lastModifiedBy>
  <cp:lastPrinted>2019-11-13T09:34:51Z</cp:lastPrinted>
  <dcterms:created xsi:type="dcterms:W3CDTF">2019-10-22T10:52:08Z</dcterms:created>
  <dcterms:modified xsi:type="dcterms:W3CDTF">2019-11-19T10:14:34Z</dcterms:modified>
</cp:coreProperties>
</file>